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36" activeTab="15"/>
  </bookViews>
  <sheets>
    <sheet name="政府预算公开模板" sheetId="919" r:id="rId1"/>
    <sheet name="目录 (全) (2)" sheetId="849" state="hidden" r:id="rId2"/>
    <sheet name="目录 (全) (3)" sheetId="850" state="hidden" r:id="rId3"/>
    <sheet name="目录 (人大)" sheetId="896" state="hidden" r:id="rId4"/>
    <sheet name="目录 (全) (4)" sheetId="851" state="hidden" r:id="rId5"/>
    <sheet name="目录" sheetId="932" r:id="rId6"/>
    <sheet name="表1" sheetId="822" r:id="rId7"/>
    <sheet name="表2" sheetId="13" r:id="rId8"/>
    <sheet name="表3" sheetId="545" r:id="rId9"/>
    <sheet name="表3说明" sheetId="913" r:id="rId10"/>
    <sheet name="表4" sheetId="676" r:id="rId11"/>
    <sheet name="表17（原表15）" sheetId="886" state="hidden" r:id="rId12"/>
    <sheet name="表18 -1" sheetId="900" state="hidden" r:id="rId13"/>
    <sheet name="表18 -1 (2)" sheetId="905" state="hidden" r:id="rId14"/>
    <sheet name="表18 -1 (3)" sheetId="906" state="hidden" r:id="rId15"/>
    <sheet name="表4说明-1" sheetId="935" r:id="rId16"/>
    <sheet name="表4说明-2" sheetId="936" r:id="rId17"/>
    <sheet name="表5说明" sheetId="914" r:id="rId18"/>
    <sheet name="表5" sheetId="755" r:id="rId19"/>
    <sheet name="表6" sheetId="926" r:id="rId20"/>
    <sheet name="表7" sheetId="855" r:id="rId21"/>
    <sheet name="表8" sheetId="829" r:id="rId22"/>
    <sheet name="表9" sheetId="833" r:id="rId23"/>
    <sheet name="表39-1" sheetId="898" state="hidden" r:id="rId24"/>
    <sheet name="表39-1 (2)" sheetId="907" state="hidden" r:id="rId25"/>
    <sheet name="表39-1 (3)" sheetId="908" state="hidden" r:id="rId26"/>
    <sheet name="表10" sheetId="922" r:id="rId27"/>
    <sheet name="表11" sheetId="856" r:id="rId28"/>
    <sheet name="表12" sheetId="843" r:id="rId29"/>
    <sheet name="表13" sheetId="844" r:id="rId30"/>
    <sheet name="表14" sheetId="864" r:id="rId31"/>
    <sheet name="表15" sheetId="865" r:id="rId32"/>
    <sheet name="表78（专项）" sheetId="894" state="hidden" r:id="rId33"/>
    <sheet name="表79（计划）" sheetId="895" state="hidden" r:id="rId34"/>
    <sheet name="Sheet6" sheetId="899" state="hidden" r:id="rId35"/>
    <sheet name="表20（原18）" sheetId="549" state="hidden" r:id="rId36"/>
    <sheet name="表21（原19）" sheetId="679" state="hidden" r:id="rId37"/>
    <sheet name="表22(原20）" sheetId="551" state="hidden" r:id="rId38"/>
    <sheet name="名词解释" sheetId="937" r:id="rId39"/>
  </sheets>
  <externalReferences>
    <externalReference r:id="rId40"/>
  </externalReferences>
  <definedNames>
    <definedName name="_xlnm._FilterDatabase" localSheetId="8" hidden="1">表3!$A$4:$B$756</definedName>
    <definedName name="_xlnm._FilterDatabase" localSheetId="33" hidden="1">'表79（计划）'!$A$5:$Q$139</definedName>
    <definedName name="_Order1" hidden="1">255</definedName>
    <definedName name="_Order2" hidden="1">255</definedName>
    <definedName name="aa" localSheetId="20">#REF!</definedName>
    <definedName name="aa" localSheetId="27">#REF!</definedName>
    <definedName name="aa" localSheetId="29">#REF!</definedName>
    <definedName name="aa" localSheetId="36">#REF!</definedName>
    <definedName name="aa" localSheetId="30">#REF!</definedName>
    <definedName name="aa" localSheetId="31">#REF!</definedName>
    <definedName name="aa" localSheetId="18">#REF!</definedName>
    <definedName name="aa" localSheetId="5">#REF!</definedName>
    <definedName name="aa" localSheetId="1">#REF!</definedName>
    <definedName name="aa" localSheetId="2">#REF!</definedName>
    <definedName name="aa" localSheetId="4">#REF!</definedName>
    <definedName name="aa" localSheetId="3">#REF!</definedName>
    <definedName name="aa">#REF!</definedName>
    <definedName name="aaaagfdsafsd">#N/A</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da">#N/A</definedName>
    <definedName name="dadaf">#N/A</definedName>
    <definedName name="dads">#N/A</definedName>
    <definedName name="daggaga">#N/A</definedName>
    <definedName name="dasdfasd">#N/A</definedName>
    <definedName name="Database" localSheetId="20" hidden="1">#REF!</definedName>
    <definedName name="Database" localSheetId="21" hidden="1">#REF!</definedName>
    <definedName name="Database" localSheetId="27" hidden="1">#REF!</definedName>
    <definedName name="Database" localSheetId="29" hidden="1">#REF!</definedName>
    <definedName name="Database" localSheetId="36" hidden="1">#REF!</definedName>
    <definedName name="Database" localSheetId="30" hidden="1">#REF!</definedName>
    <definedName name="Database" localSheetId="31" hidden="1">#REF!</definedName>
    <definedName name="Database" localSheetId="6" hidden="1">#REF!</definedName>
    <definedName name="Database" localSheetId="8" hidden="1">#REF!</definedName>
    <definedName name="Database" localSheetId="10" hidden="1">#REF!</definedName>
    <definedName name="Database" localSheetId="18" hidden="1">#REF!</definedName>
    <definedName name="Database" localSheetId="5" hidden="1">#REF!</definedName>
    <definedName name="Database" localSheetId="1" hidden="1">#REF!</definedName>
    <definedName name="Database" localSheetId="2" hidden="1">#REF!</definedName>
    <definedName name="Database" localSheetId="4" hidden="1">#REF!</definedName>
    <definedName name="Database" localSheetId="3" hidden="1">#REF!</definedName>
    <definedName name="Database" hidden="1">#REF!</definedName>
    <definedName name="database2" localSheetId="5">#REF!</definedName>
    <definedName name="database2">#REF!</definedName>
    <definedName name="database3" localSheetId="5">#REF!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jdfajsfdj">#N/A</definedName>
    <definedName name="jdjfadsjf">#N/A</definedName>
    <definedName name="jjgajsdfjasd">#N/A</definedName>
    <definedName name="kdfkasj">#N/A</definedName>
    <definedName name="kgak">#N/A</definedName>
    <definedName name="_xlnm.Print_Area" localSheetId="20">表7!$A$1:$C$7</definedName>
    <definedName name="_xlnm.Print_Area" localSheetId="21">表8!$A$1:$B$18</definedName>
    <definedName name="_xlnm.Print_Area" localSheetId="22">表9!$A$1:$C$37</definedName>
    <definedName name="_xlnm.Print_Area" localSheetId="27">表11!$A$1:$C$7</definedName>
    <definedName name="_xlnm.Print_Area" localSheetId="11">'表17（原表15）'!$A$1:$B$222</definedName>
    <definedName name="_xlnm.Print_Area" localSheetId="12">'表18 -1'!$A$1:$I$18</definedName>
    <definedName name="_xlnm.Print_Area" localSheetId="13">'表18 -1 (2)'!$A$1:$I$18</definedName>
    <definedName name="_xlnm.Print_Area" localSheetId="14">'表18 -1 (3)'!$A$1:$I$18</definedName>
    <definedName name="_xlnm.Print_Area" localSheetId="28">表12!$A$1:$B$17</definedName>
    <definedName name="_xlnm.Print_Area" localSheetId="35">'表20（原18）'!$A$1:$G$35</definedName>
    <definedName name="_xlnm.Print_Area" localSheetId="29">表13!$A$1:$B$19</definedName>
    <definedName name="_xlnm.Print_Area" localSheetId="36">'表21（原19）'!$A$1:$D$225</definedName>
    <definedName name="_xlnm.Print_Area" localSheetId="37">'表22(原20）'!$A$1:$D$18</definedName>
    <definedName name="_xlnm.Print_Area" localSheetId="30">表14!$A$1:$B$52</definedName>
    <definedName name="_xlnm.Print_Area" localSheetId="31">表15!$A$1:$B$54</definedName>
    <definedName name="_xlnm.Print_Area" localSheetId="6">表1!$A$1:$B$72</definedName>
    <definedName name="_xlnm.Print_Area" localSheetId="23">'表39-1'!$A$1:$I$16</definedName>
    <definedName name="_xlnm.Print_Area" localSheetId="24">'表39-1 (2)'!$A$1:$I$16</definedName>
    <definedName name="_xlnm.Print_Area" localSheetId="25">'表39-1 (3)'!$A$1:$I$16</definedName>
    <definedName name="_xlnm.Print_Area" localSheetId="7">表2!$A$1:$B$34</definedName>
    <definedName name="_xlnm.Print_Area" localSheetId="8">表3!$A$1:$B$756</definedName>
    <definedName name="_xlnm.Print_Area" localSheetId="10">表4!$A$1:$B$45</definedName>
    <definedName name="_xlnm.Print_Area" localSheetId="32">'表78（专项）'!$A$1:$G$18</definedName>
    <definedName name="_xlnm.Print_Area" localSheetId="33">'表79（计划）'!$A$1:$H$139</definedName>
    <definedName name="_xlnm.Print_Area" localSheetId="15">'表4说明-1'!$A$1:$A$188</definedName>
    <definedName name="_xlnm.Print_Area" localSheetId="16">'表4说明-2'!$A$1:$B$125</definedName>
    <definedName name="_xlnm.Print_Area" localSheetId="18">表5!$A$1:$C$11</definedName>
    <definedName name="_xlnm.Print_Area" localSheetId="19">表6!$A$1:$E$17</definedName>
    <definedName name="_xlnm.Print_Area" localSheetId="5">目录!#REF!</definedName>
    <definedName name="_xlnm.Print_Area" localSheetId="1">'目录 (全) (2)'!$A$1:$F$93</definedName>
    <definedName name="_xlnm.Print_Area" localSheetId="2">'目录 (全) (3)'!$A$1:$H$103</definedName>
    <definedName name="_xlnm.Print_Area" localSheetId="4">'目录 (全) (4)'!$A$1:$I$101</definedName>
    <definedName name="_xlnm.Print_Area" localSheetId="3">'目录 (人大)'!$A$1:$I$103</definedName>
    <definedName name="_xlnm.Print_Area" localSheetId="0">政府预算公开模板!$A$2:$A$16</definedName>
    <definedName name="_xlnm.Print_Area">#REF!</definedName>
    <definedName name="_xlnm.Print_Titles" localSheetId="20">表7!$1:$5</definedName>
    <definedName name="_xlnm.Print_Titles" localSheetId="21">表8!$1:$4</definedName>
    <definedName name="_xlnm.Print_Titles" localSheetId="22">表9!$1:$4</definedName>
    <definedName name="_xlnm.Print_Titles" localSheetId="27">表11!$1:$5</definedName>
    <definedName name="_xlnm.Print_Titles" localSheetId="11">'表17（原表15）'!$1:$4</definedName>
    <definedName name="_xlnm.Print_Titles" localSheetId="12">'表18 -1'!$A:$A,'表18 -1'!$2:$2</definedName>
    <definedName name="_xlnm.Print_Titles" localSheetId="13">'表18 -1 (2)'!$A:$A,'表18 -1 (2)'!$2:$2</definedName>
    <definedName name="_xlnm.Print_Titles" localSheetId="14">'表18 -1 (3)'!$A:$A,'表18 -1 (3)'!$2:$2</definedName>
    <definedName name="_xlnm.Print_Titles" localSheetId="35">'表20（原18）'!$1:$6</definedName>
    <definedName name="_xlnm.Print_Titles" localSheetId="36">'表21（原19）'!$1:$4</definedName>
    <definedName name="_xlnm.Print_Titles" localSheetId="37">'表22(原20）'!$1:$4</definedName>
    <definedName name="_xlnm.Print_Titles" localSheetId="30">表14!$1:$4</definedName>
    <definedName name="_xlnm.Print_Titles" localSheetId="31">表15!$1:$4</definedName>
    <definedName name="_xlnm.Print_Titles" localSheetId="6">表1!$1:$4</definedName>
    <definedName name="_xlnm.Print_Titles" localSheetId="23">'表39-1'!$2:$2</definedName>
    <definedName name="_xlnm.Print_Titles" localSheetId="24">'表39-1 (2)'!$2:$2</definedName>
    <definedName name="_xlnm.Print_Titles" localSheetId="25">'表39-1 (3)'!$2:$2</definedName>
    <definedName name="_xlnm.Print_Titles" localSheetId="7">表2!$1:$4</definedName>
    <definedName name="_xlnm.Print_Titles" localSheetId="8">表3!$1:$4</definedName>
    <definedName name="_xlnm.Print_Titles" localSheetId="10">表4!$1:$4</definedName>
    <definedName name="_xlnm.Print_Titles" localSheetId="33">'表79（计划）'!$1:$4</definedName>
    <definedName name="_xlnm.Print_Titles" localSheetId="16">'表4说明-2'!$1:$3</definedName>
    <definedName name="_xlnm.Print_Titles" localSheetId="18">表5!$1:$4</definedName>
    <definedName name="_xlnm.Print_Titles" localSheetId="1">'目录 (全) (2)'!$1:$1</definedName>
    <definedName name="_xlnm.Print_Titles" localSheetId="2">'目录 (全) (3)'!$1:$1</definedName>
    <definedName name="_xlnm.Print_Titles" localSheetId="4">'目录 (全) (4)'!$1:$1</definedName>
    <definedName name="_xlnm.Print_Titles" localSheetId="3">'目录 (人大)'!$1:$1</definedName>
    <definedName name="_xlnm.Print_Titles">#N/A</definedName>
    <definedName name="quan" localSheetId="20">#REF!</definedName>
    <definedName name="quan" localSheetId="27">#REF!</definedName>
    <definedName name="quan" localSheetId="29">#REF!</definedName>
    <definedName name="quan" localSheetId="36">#REF!</definedName>
    <definedName name="quan" localSheetId="30">#REF!</definedName>
    <definedName name="quan" localSheetId="31">#REF!</definedName>
    <definedName name="quan" localSheetId="6">#REF!</definedName>
    <definedName name="quan" localSheetId="8">#REF!</definedName>
    <definedName name="quan" localSheetId="10">#REF!</definedName>
    <definedName name="quan" localSheetId="18">#REF!</definedName>
    <definedName name="quan" localSheetId="5">#REF!</definedName>
    <definedName name="quan" localSheetId="1">#REF!</definedName>
    <definedName name="quan" localSheetId="2">#REF!</definedName>
    <definedName name="quan" localSheetId="4">#REF!</definedName>
    <definedName name="quan" localSheetId="3">#REF!</definedName>
    <definedName name="quan">#REF!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Z_FB423B7F_7308_4425_8F90_55130D6C5BAA_.wvu.Cols" localSheetId="35" hidden="1">'表20（原18）'!#REF!,'表20（原18）'!#REF!</definedName>
    <definedName name="Z_FB423B7F_7308_4425_8F90_55130D6C5BAA_.wvu.Cols" localSheetId="37" hidden="1">'表22(原20）'!#REF!</definedName>
    <definedName name="Z_FB423B7F_7308_4425_8F90_55130D6C5BAA_.wvu.Cols" localSheetId="7" hidden="1">表2!#REF!</definedName>
    <definedName name="Z_FB423B7F_7308_4425_8F90_55130D6C5BAA_.wvu.Cols" localSheetId="8" hidden="1">表3!#REF!</definedName>
    <definedName name="Z_FB423B7F_7308_4425_8F90_55130D6C5BAA_.wvu.Cols" localSheetId="10" hidden="1">表4!#REF!</definedName>
    <definedName name="Z_FB423B7F_7308_4425_8F90_55130D6C5BAA_.wvu.FilterData" localSheetId="7" hidden="1">表2!$A$4:$B$4</definedName>
    <definedName name="Z_FB423B7F_7308_4425_8F90_55130D6C5BAA_.wvu.PrintArea" localSheetId="35" hidden="1">'表20（原18）'!$A$2:$G$30</definedName>
    <definedName name="Z_FB423B7F_7308_4425_8F90_55130D6C5BAA_.wvu.PrintArea" localSheetId="37" hidden="1">'表22(原20）'!$A$2:$D$14</definedName>
    <definedName name="Z_FB423B7F_7308_4425_8F90_55130D6C5BAA_.wvu.PrintArea" localSheetId="6" hidden="1">表1!$A$2:$B$58</definedName>
    <definedName name="Z_FB423B7F_7308_4425_8F90_55130D6C5BAA_.wvu.PrintArea" localSheetId="7" hidden="1">表2!$A$2:$B$4</definedName>
    <definedName name="Z_FB423B7F_7308_4425_8F90_55130D6C5BAA_.wvu.PrintArea" localSheetId="8" hidden="1">表3!$B$1:$B$283</definedName>
    <definedName name="Z_FB423B7F_7308_4425_8F90_55130D6C5BAA_.wvu.PrintTitles" localSheetId="35" hidden="1">'表20（原18）'!$1:$6</definedName>
    <definedName name="Z_FB423B7F_7308_4425_8F90_55130D6C5BAA_.wvu.PrintTitles" localSheetId="36" hidden="1">'表21（原19）'!$1:$4</definedName>
    <definedName name="Z_FB423B7F_7308_4425_8F90_55130D6C5BAA_.wvu.PrintTitles" localSheetId="37" hidden="1">'表22(原20）'!$1:$4</definedName>
    <definedName name="Z_FB423B7F_7308_4425_8F90_55130D6C5BAA_.wvu.PrintTitles" localSheetId="6" hidden="1">表1!$1:$4</definedName>
    <definedName name="Z_FB423B7F_7308_4425_8F90_55130D6C5BAA_.wvu.PrintTitles" localSheetId="7" hidden="1">表2!$1:$4</definedName>
    <definedName name="Z_FB423B7F_7308_4425_8F90_55130D6C5BAA_.wvu.PrintTitles" localSheetId="8" hidden="1">表3!$2:$4</definedName>
    <definedName name="Z_FB423B7F_7308_4425_8F90_55130D6C5BAA_.wvu.PrintTitles" localSheetId="10" hidden="1">表4!$2:$4</definedName>
    <definedName name="Z_FB423B7F_7308_4425_8F90_55130D6C5BAA_.wvu.Rows" localSheetId="35" hidden="1">'表20（原18）'!#REF!</definedName>
    <definedName name="表5" localSheetId="5">#REF!</definedName>
    <definedName name="表5">#REF!</definedName>
    <definedName name="财政供养" localSheetId="5">#REF!</definedName>
    <definedName name="财政供养">#REF!</definedName>
    <definedName name="分处支出" localSheetId="5">#REF!</definedName>
    <definedName name="分处支出">#REF!</definedName>
    <definedName name="基金处室" localSheetId="5">#REF!</definedName>
    <definedName name="基金处室">#REF!</definedName>
    <definedName name="基金金额" localSheetId="5">#REF!</definedName>
    <definedName name="基金金额">#REF!</definedName>
    <definedName name="基金科目" localSheetId="5">#REF!</definedName>
    <definedName name="基金科目">#REF!</definedName>
    <definedName name="基金类型" localSheetId="5">#REF!</definedName>
    <definedName name="基金类型">#REF!</definedName>
    <definedName name="주택사업본부" localSheetId="5">#REF!</definedName>
    <definedName name="주택사업본부">#REF!</definedName>
    <definedName name="科目" localSheetId="5">#REF!</definedName>
    <definedName name="科目">#REF!</definedName>
    <definedName name="철구사업본부" localSheetId="5">#REF!</definedName>
    <definedName name="철구사업본부">#REF!</definedName>
    <definedName name="类型" localSheetId="5">#REF!</definedName>
    <definedName name="类型">#REF!</definedName>
    <definedName name="社保">#N/A</definedName>
    <definedName name="生产列16" localSheetId="5">#REF!</definedName>
    <definedName name="生产列16">#REF!</definedName>
    <definedName name="生产列17" localSheetId="5">#REF!</definedName>
    <definedName name="生产列17">#REF!</definedName>
    <definedName name="生产列19" localSheetId="5">#REF!</definedName>
    <definedName name="生产列19">#REF!</definedName>
    <definedName name="生产列2" localSheetId="5">#REF!</definedName>
    <definedName name="生产列2">#REF!</definedName>
    <definedName name="生产列20" localSheetId="5">#REF!</definedName>
    <definedName name="生产列20">#REF!</definedName>
    <definedName name="生产列3" localSheetId="5">#REF!</definedName>
    <definedName name="生产列3">#REF!</definedName>
    <definedName name="生产列4" localSheetId="5">#REF!</definedName>
    <definedName name="生产列4">#REF!</definedName>
    <definedName name="生产列5" localSheetId="5">#REF!</definedName>
    <definedName name="生产列5">#REF!</definedName>
    <definedName name="生产列6" localSheetId="5">#REF!</definedName>
    <definedName name="生产列6">#REF!</definedName>
    <definedName name="生产列7" localSheetId="5">#REF!</definedName>
    <definedName name="生产列7">#REF!</definedName>
    <definedName name="生产列8" localSheetId="5">#REF!</definedName>
    <definedName name="生产列8">#REF!</definedName>
    <definedName name="生产列9" localSheetId="5">#REF!</definedName>
    <definedName name="生产列9">#REF!</definedName>
    <definedName name="生产期" localSheetId="5">#REF!</definedName>
    <definedName name="生产期">#REF!</definedName>
    <definedName name="生产期1" localSheetId="5">#REF!</definedName>
    <definedName name="生产期1">#REF!</definedName>
    <definedName name="生产期11" localSheetId="5">#REF!</definedName>
    <definedName name="生产期11">#REF!</definedName>
    <definedName name="生产期123" localSheetId="5">#REF!</definedName>
    <definedName name="生产期123">#REF!</definedName>
    <definedName name="生产期15" localSheetId="5">#REF!</definedName>
    <definedName name="生产期15">#REF!</definedName>
    <definedName name="生产期16" localSheetId="5">#REF!</definedName>
    <definedName name="生产期16">#REF!</definedName>
    <definedName name="生产期17" localSheetId="5">#REF!</definedName>
    <definedName name="生产期17">#REF!</definedName>
    <definedName name="生产期18" localSheetId="5">#REF!</definedName>
    <definedName name="生产期18">#REF!</definedName>
    <definedName name="生产期19" localSheetId="5">#REF!</definedName>
    <definedName name="生产期19">#REF!</definedName>
    <definedName name="生产期2" localSheetId="5">#REF!</definedName>
    <definedName name="生产期2">#REF!</definedName>
    <definedName name="生产期20" localSheetId="5">#REF!</definedName>
    <definedName name="生产期20">#REF!</definedName>
    <definedName name="生产期3" localSheetId="5">#REF!</definedName>
    <definedName name="生产期3">#REF!</definedName>
    <definedName name="生产期4" localSheetId="5">#REF!</definedName>
    <definedName name="生产期4">#REF!</definedName>
    <definedName name="生产期5" localSheetId="5">#REF!</definedName>
    <definedName name="生产期5">#REF!</definedName>
    <definedName name="生产期6" localSheetId="5">#REF!</definedName>
    <definedName name="生产期6">#REF!</definedName>
    <definedName name="生产期7" localSheetId="5">#REF!</definedName>
    <definedName name="生产期7">#REF!</definedName>
    <definedName name="生产期8" localSheetId="5">#REF!</definedName>
    <definedName name="生产期8">#REF!</definedName>
    <definedName name="生产期9" localSheetId="5">#REF!</definedName>
    <definedName name="生产期9">#REF!</definedName>
    <definedName name="_xlnm._FilterDatabase" localSheetId="1" hidden="1">'目录 (全) (2)'!$A$3:$F$3</definedName>
    <definedName name="_xlnm._FilterDatabase" localSheetId="2" hidden="1">'目录 (全) (3)'!$A$2:$P$103</definedName>
    <definedName name="_xlnm._FilterDatabase" localSheetId="3" hidden="1">'目录 (人大)'!$A$4:$K$102</definedName>
    <definedName name="_xlnm._FilterDatabase" localSheetId="4" hidden="1">'目录 (全) (4)'!$A$4:$K$101</definedName>
    <definedName name="_xlnm._FilterDatabase" localSheetId="5" hidden="1">目录!#REF!</definedName>
    <definedName name="_xlnm._FilterDatabase" localSheetId="6" hidden="1">表1!$5:$5</definedName>
    <definedName name="_xlnm._FilterDatabase" localSheetId="7" hidden="1">表2!$A$4:$B$34</definedName>
    <definedName name="_xlnm._FilterDatabase" localSheetId="10" hidden="1">表4!$A$4:$B$44</definedName>
    <definedName name="_xlnm._FilterDatabase" localSheetId="11" hidden="1">'表17（原表15）'!$A$4:$AB$305</definedName>
    <definedName name="_xlnm._FilterDatabase" localSheetId="20" hidden="1">表7!$A$5:$IP$7</definedName>
    <definedName name="_xlnm._FilterDatabase" localSheetId="21" hidden="1">表8!$A$4:$B$19</definedName>
    <definedName name="_xlnm._FilterDatabase" localSheetId="22" hidden="1">表9!$A$6:$C$37</definedName>
    <definedName name="_xlnm._FilterDatabase" localSheetId="27" hidden="1">表11!$A$5:$IQ$7</definedName>
    <definedName name="_xlnm._FilterDatabase" localSheetId="35" hidden="1">'表20（原18）'!$A$6:$T$34</definedName>
    <definedName name="_xlnm._FilterDatabase" localSheetId="36" hidden="1">'表21（原19）'!$4:$214</definedName>
  </definedNames>
  <calcPr calcId="144525" fullCalcOnLoad="1"/>
</workbook>
</file>

<file path=xl/comments1.xml><?xml version="1.0" encoding="utf-8"?>
<comments xmlns="http://schemas.openxmlformats.org/spreadsheetml/2006/main">
  <authors>
    <author>侯媛媛</author>
  </authors>
  <commentList>
    <comment ref="G9" authorId="0">
      <text>
        <r>
          <rPr>
            <b/>
            <sz val="9"/>
            <rFont val="宋体"/>
            <charset val="134"/>
          </rPr>
          <t>侯媛媛:</t>
        </r>
        <r>
          <rPr>
            <sz val="9"/>
            <rFont val="宋体"/>
            <charset val="134"/>
          </rPr>
          <t xml:space="preserve">
国资预算</t>
        </r>
      </text>
    </comment>
  </commentList>
</comments>
</file>

<file path=xl/comments2.xml><?xml version="1.0" encoding="utf-8"?>
<comments xmlns="http://schemas.openxmlformats.org/spreadsheetml/2006/main">
  <authors>
    <author>侯媛媛</author>
  </authors>
  <commentList>
    <comment ref="D30" authorId="0">
      <text>
        <r>
          <rPr>
            <b/>
            <sz val="9"/>
            <rFont val="宋体"/>
            <charset val="134"/>
          </rPr>
          <t>侯媛媛:</t>
        </r>
        <r>
          <rPr>
            <sz val="9"/>
            <rFont val="宋体"/>
            <charset val="134"/>
          </rPr>
          <t xml:space="preserve">
与表15一致</t>
        </r>
      </text>
    </comment>
  </commentList>
</comments>
</file>

<file path=xl/sharedStrings.xml><?xml version="1.0" encoding="utf-8"?>
<sst xmlns="http://schemas.openxmlformats.org/spreadsheetml/2006/main" count="7738" uniqueCount="2683">
  <si>
    <t>附件1</t>
  </si>
  <si>
    <t>2017年新兴县政府预算公开</t>
  </si>
  <si>
    <t>一、预算报告</t>
  </si>
  <si>
    <t>二、预算草案报表</t>
  </si>
  <si>
    <t>三、相关说明</t>
  </si>
  <si>
    <t>（一）税收返还和转移支付情况【可选择增减变动较大的项目进行说明】。</t>
  </si>
  <si>
    <t>2017年对下级税收返还和转移支付预算无。</t>
  </si>
  <si>
    <t>（二）举借债务情况。</t>
  </si>
  <si>
    <t>1.地方政府债务限额余额情况。2016年政府债务限额25.17亿元，比上年新增2.67亿元。其中：一般债务限额19.91亿元，专项债务限额5.26亿元。2016年政府债务余额18.71亿元，控制在债务限额以内。按偿债来源分，一般债务15.4亿元，专项债务3.31亿元。2016年政府债务余额决算数待上级统一核定后另行向本级人大常委会报告。</t>
  </si>
  <si>
    <t>2.地方政府债券发行情况。2016年发行地方政府债券7.23亿元。其中：一般债券4.78亿元，专项债券2.45亿元；新增债券2.67亿元，置换债券4.56亿元。</t>
  </si>
  <si>
    <t>3.地方政府债务还本付息情况。2017年按照偿债计划，将债务还本付息支出列入相应预算体系安排。2017年偿还地方政府债券本金0.05亿元，为一般债券；支付地方政府债券利息0.45亿元，其中：一般债券利息0.42亿元，专项债券利息0.03亿元。</t>
  </si>
  <si>
    <t>（三）本级汇总的一般公共预算“三公”经费预算安排情况。</t>
  </si>
  <si>
    <t>详见预算草案报表5说明。</t>
  </si>
  <si>
    <t>（四）预算绩效工作推进情况。</t>
  </si>
  <si>
    <t>暂未开展预算绩效工作。</t>
  </si>
  <si>
    <t>2018年预算草案表格目录</t>
  </si>
  <si>
    <t>表格</t>
  </si>
  <si>
    <t>是否提供人大初审（13号）</t>
  </si>
  <si>
    <t>分工</t>
  </si>
  <si>
    <t>取数来源</t>
  </si>
  <si>
    <t>系统出数优先级</t>
  </si>
  <si>
    <t>一、一般公共预算草案表格</t>
  </si>
  <si>
    <t>（一）2017年一般公共预算执行情况表</t>
  </si>
  <si>
    <t>1.</t>
  </si>
  <si>
    <t>2017年全省一般公共预算收入执行情况表</t>
  </si>
  <si>
    <t>初审提供，到时再调整</t>
  </si>
  <si>
    <t>综合组</t>
  </si>
  <si>
    <t>2.</t>
  </si>
  <si>
    <t>2017年全省各市一般公共预算收入执行情况表</t>
  </si>
  <si>
    <t>3.</t>
  </si>
  <si>
    <t>2017年全省一般公共预算支出执行情况表</t>
  </si>
  <si>
    <t>4.</t>
  </si>
  <si>
    <t>2017年全省各市一般公共预算支出执行情况表</t>
  </si>
  <si>
    <t>5.</t>
  </si>
  <si>
    <t>2017年省级一般公共预算收入执行情况表</t>
  </si>
  <si>
    <t>初审提供</t>
  </si>
  <si>
    <t>彭沧海、综合组</t>
  </si>
  <si>
    <t>6.</t>
  </si>
  <si>
    <t>2017年省级一般公共预算支出执行情况表</t>
  </si>
  <si>
    <t>彭沧海</t>
  </si>
  <si>
    <t>（二）2018年一般公共预算表格</t>
  </si>
  <si>
    <t>7.</t>
  </si>
  <si>
    <t>2018年全省一般公共预算收入表（代编预算）</t>
  </si>
  <si>
    <t>8.</t>
  </si>
  <si>
    <t>2018年全省一般公共预算支出表（代编预算）</t>
  </si>
  <si>
    <t>9.</t>
  </si>
  <si>
    <t>2018年省级一般公共预算收入表</t>
  </si>
  <si>
    <t>综合组、侯媛媛</t>
  </si>
  <si>
    <t>10.</t>
  </si>
  <si>
    <t>2018年省级一般公共预算中央转移支付收入表</t>
  </si>
  <si>
    <t>关于2018年省级一般公共预算中央转移支付收入的说明</t>
  </si>
  <si>
    <t>11.</t>
  </si>
  <si>
    <t>2018年省级一般公共预算支出表（按功能分类）</t>
  </si>
  <si>
    <t>侯媛媛</t>
  </si>
  <si>
    <t>系统出数</t>
  </si>
  <si>
    <t>优先</t>
  </si>
  <si>
    <t>12.</t>
  </si>
  <si>
    <t>2018年省本级一般公共预算支出表（按功能分类）</t>
  </si>
  <si>
    <t>关于2018年省本级一般公共预算支出的说明</t>
  </si>
  <si>
    <t>侯媛媛、何仲华</t>
  </si>
  <si>
    <t>13.</t>
  </si>
  <si>
    <t>2018年省级一般公共预算支出表（按经济分类）</t>
  </si>
  <si>
    <t>何仲华、侯媛媛</t>
  </si>
  <si>
    <t>14.</t>
  </si>
  <si>
    <t>2018年省本级一般公共预算基本支出表（按经济分类）</t>
  </si>
  <si>
    <t>关于支出经济分类科目的说明</t>
  </si>
  <si>
    <t>何仲华</t>
  </si>
  <si>
    <t>15.</t>
  </si>
  <si>
    <t>2018年省级一般公共预算税收返还和转移支付表（另附）</t>
  </si>
  <si>
    <t>侯媛媛、明伦</t>
  </si>
  <si>
    <t>16.</t>
  </si>
  <si>
    <t>2018年省级对各市县一般公共预算税收返还和转移支付表
（按项目分地区列示，另附）</t>
  </si>
  <si>
    <t>明伦</t>
  </si>
  <si>
    <t>17.</t>
  </si>
  <si>
    <t>2018年省级一般公共预算经人代会批准前已安排资金表</t>
  </si>
  <si>
    <t>李荣锴</t>
  </si>
  <si>
    <t>18.</t>
  </si>
  <si>
    <t>2018年省级一般公共预算支出重点投入表（一）</t>
  </si>
  <si>
    <t>19.</t>
  </si>
  <si>
    <t>2018年省级一般公共预算支出重点投入表（二）</t>
  </si>
  <si>
    <t>关于2018年省级一般公共预算支出重点投入情况的说明</t>
  </si>
  <si>
    <t>20.</t>
  </si>
  <si>
    <t>2018年省级一般公共预算支出表（按预算级次）</t>
  </si>
  <si>
    <t>21.</t>
  </si>
  <si>
    <t>2018年省级一般公共预算基本建设投资支出表</t>
  </si>
  <si>
    <t>林凌擎</t>
  </si>
  <si>
    <t>22.</t>
  </si>
  <si>
    <t>2018年省级一般公共预算行政经费及“三公”经费预算表</t>
  </si>
  <si>
    <t>无法提供</t>
  </si>
  <si>
    <t>23.</t>
  </si>
  <si>
    <t>2018年省级一般公共预算“三公”经费预算表</t>
  </si>
  <si>
    <t>关于2018年省级一般公共预算行政经费及“三公”经费的说明</t>
  </si>
  <si>
    <t>二、政府性基金预算草案表格</t>
  </si>
  <si>
    <t>24.</t>
  </si>
  <si>
    <t>2017年全省政府性基金预算收入执行情况表</t>
  </si>
  <si>
    <t>25.</t>
  </si>
  <si>
    <t>2017年全省政府性基金预算支出执行情况表</t>
  </si>
  <si>
    <t>26.</t>
  </si>
  <si>
    <t>2017年省级政府性基金预算收入执行情况表</t>
  </si>
  <si>
    <t>27.</t>
  </si>
  <si>
    <t>2017年省级政府性基金预算支出执行情况表</t>
  </si>
  <si>
    <t>28.</t>
  </si>
  <si>
    <t>2018年全省政府性基金预算收入表（代编预算）</t>
  </si>
  <si>
    <t>29.</t>
  </si>
  <si>
    <t>2018年全省政府性基金预算支出表（代编预算）</t>
  </si>
  <si>
    <t>30.</t>
  </si>
  <si>
    <t>2018年省级政府性基金预算收入表</t>
  </si>
  <si>
    <t>31.</t>
  </si>
  <si>
    <t>2018年省级政府性基金预算支出表</t>
  </si>
  <si>
    <t>32.</t>
  </si>
  <si>
    <t>2018年省级政府性基金预算支出项目表</t>
  </si>
  <si>
    <t>33.</t>
  </si>
  <si>
    <t>2018年省级政府性基金预算支出重点投入表</t>
  </si>
  <si>
    <t>34.</t>
  </si>
  <si>
    <t>2018年省本级政府性基金预算支出表</t>
  </si>
  <si>
    <t>35.</t>
  </si>
  <si>
    <t>2018年省级政府性基金转移支付预算表</t>
  </si>
  <si>
    <t>36.</t>
  </si>
  <si>
    <t>2018年省级政府性基金转移支付预算表（按项目分地区列示，另附）</t>
  </si>
  <si>
    <t>三、国有资本经营预算草案表格</t>
  </si>
  <si>
    <t>彭沧海督促、工贸处负责</t>
  </si>
  <si>
    <t>37.</t>
  </si>
  <si>
    <t>2017年广东省国有资本经营预算收入执行总表</t>
  </si>
  <si>
    <t>38.</t>
  </si>
  <si>
    <t>2017年广东省国有资本经营预算支出执行总表</t>
  </si>
  <si>
    <t>39.</t>
  </si>
  <si>
    <t>2017年广东省省级国有资本经营预算收入执行总表</t>
  </si>
  <si>
    <t>40.</t>
  </si>
  <si>
    <t>2017年广东省省级国有资本经营预算支出执行总表</t>
  </si>
  <si>
    <t>41.</t>
  </si>
  <si>
    <t>2017年广东省省级国有资本经营预算收入执行情况表</t>
  </si>
  <si>
    <t>42.</t>
  </si>
  <si>
    <t>2017年广东省省级国有资本经营预算支出执行情况表</t>
  </si>
  <si>
    <t>43.</t>
  </si>
  <si>
    <t>2018年广东省国有资本经营预算收入总表</t>
  </si>
  <si>
    <t>44.</t>
  </si>
  <si>
    <t>2018年广东省国有资本经营预算支出总表</t>
  </si>
  <si>
    <t>45.</t>
  </si>
  <si>
    <t>2018年广东省省级国有资本经营预算收入总表</t>
  </si>
  <si>
    <t>46.</t>
  </si>
  <si>
    <t>2018年广东省省级国有资本经营预算支出总表</t>
  </si>
  <si>
    <t>47.</t>
  </si>
  <si>
    <t>2018年广东省省级国有资本经营预算收入表（按科目）</t>
  </si>
  <si>
    <t>48.</t>
  </si>
  <si>
    <t>2018年广东省省级国有资本经营预算收入表（按企业）</t>
  </si>
  <si>
    <t>49.</t>
  </si>
  <si>
    <t>2018年广东省省级国有资本经营预算项目支出表</t>
  </si>
  <si>
    <t>50.</t>
  </si>
  <si>
    <t>2018年广东省省级国有资本经营预算补充表</t>
  </si>
  <si>
    <t>四、社会保险基金预算草案表格</t>
  </si>
  <si>
    <t>林凌擎督促、社保处负责</t>
  </si>
  <si>
    <t>51.</t>
  </si>
  <si>
    <t>2018年广东省社会保险基金收入预算表</t>
  </si>
  <si>
    <t>52.</t>
  </si>
  <si>
    <t>2018年广东省社会保险基金支出预算表</t>
  </si>
  <si>
    <t>53.</t>
  </si>
  <si>
    <t>2018年广东省社会保险基金结余预算表</t>
  </si>
  <si>
    <t>54.</t>
  </si>
  <si>
    <t>2018年广东省社会保险基础资料表</t>
  </si>
  <si>
    <t>55.</t>
  </si>
  <si>
    <t>2018年省本级社会保险基金收入预算表</t>
  </si>
  <si>
    <t>56.</t>
  </si>
  <si>
    <t>2018年省本级社会保险基金支出预算表</t>
  </si>
  <si>
    <t>57.</t>
  </si>
  <si>
    <t>2018年省本级社会保险基金结余预算表</t>
  </si>
  <si>
    <t>58.</t>
  </si>
  <si>
    <t>2018年省本级社会保险基础资料表</t>
  </si>
  <si>
    <t>59.</t>
  </si>
  <si>
    <t>2018年各市社会保险基金收入预算表</t>
  </si>
  <si>
    <t>60.</t>
  </si>
  <si>
    <t>2018年各市社会保险基金支出预算表</t>
  </si>
  <si>
    <t>61.</t>
  </si>
  <si>
    <t>2018年各市社会保险基金结余预算表</t>
  </si>
  <si>
    <t>62.</t>
  </si>
  <si>
    <t>2018年各市社会保险基础资料表</t>
  </si>
  <si>
    <t>63.</t>
  </si>
  <si>
    <t>2018年广东省社会保险基金收入预算表(分市)</t>
  </si>
  <si>
    <t>64.</t>
  </si>
  <si>
    <t>2018年广东省社会保险基金支出预算表(分市)</t>
  </si>
  <si>
    <t>65.</t>
  </si>
  <si>
    <t>2018年广东省社会保险基金结余预算表(分市)</t>
  </si>
  <si>
    <t>66.</t>
  </si>
  <si>
    <t>2018年企业职工养老保险缴费基数和缴费比例情况表</t>
  </si>
  <si>
    <t>五、地方政府债务预算表格</t>
  </si>
  <si>
    <t>68.</t>
  </si>
  <si>
    <t>2017年广东省地方政府一般债务分地区限额表</t>
  </si>
  <si>
    <t>市县组</t>
  </si>
  <si>
    <t>69.</t>
  </si>
  <si>
    <t>广东省地方政府一般债务情况表</t>
  </si>
  <si>
    <t>70.</t>
  </si>
  <si>
    <t>2017年广东省地方政府专项债务分地区限额表</t>
  </si>
  <si>
    <t>71.</t>
  </si>
  <si>
    <t>广东省地方政府专项债务情况表</t>
  </si>
  <si>
    <t>六、其他报表</t>
  </si>
  <si>
    <t>72.</t>
  </si>
  <si>
    <t>2018年省级财政专项资金目录表</t>
  </si>
  <si>
    <t>董辉龙</t>
  </si>
  <si>
    <t>73.</t>
  </si>
  <si>
    <t>2018年省级财政专项资金总体计划表（另附）</t>
  </si>
  <si>
    <t>74.</t>
  </si>
  <si>
    <t>省人大提前介入预算编制监督项目预算表</t>
  </si>
  <si>
    <t>75.</t>
  </si>
  <si>
    <t>2018年省级财政底线民生保障项目预算表</t>
  </si>
  <si>
    <t>76.</t>
  </si>
  <si>
    <t>2018年省级十件民生实事财政资金安排表</t>
  </si>
  <si>
    <t>77.</t>
  </si>
  <si>
    <t>省级财政出资设立政策性基金表</t>
  </si>
  <si>
    <t>六、参阅材料</t>
  </si>
  <si>
    <t>2018年省级财政专项资金项目库表</t>
  </si>
  <si>
    <t>郑小琳</t>
  </si>
  <si>
    <t>修改
类型</t>
  </si>
  <si>
    <t>修改建议</t>
  </si>
  <si>
    <t>共增加9张表、修改4张表</t>
  </si>
  <si>
    <t>2018年省级一般公共预算支出表（按政府经济分类）</t>
  </si>
  <si>
    <t>增加</t>
  </si>
  <si>
    <t>原表13为部门经济分类总表，建议增加政府经济分类科目总表</t>
  </si>
  <si>
    <t>2018年省级一般公共预算支出表（按部门经济分类）</t>
  </si>
  <si>
    <t>2018年省本级一般公共预算基本支出表（按政府经济分类）</t>
  </si>
  <si>
    <t>原表14为部门经济分类总表，建议增加政府经济分类科目总表</t>
  </si>
  <si>
    <t>2018年省本级一般公共预算基本支出表（按部门经济分类）</t>
  </si>
  <si>
    <t>2018年省级对各市县一般公共预算税收返还和转移支付表
（按地区分项目列示，另附）</t>
  </si>
  <si>
    <t>考虑到2016年省人大财经委及部分人大代表，均建议财政增加按地区分项目表格，建议参照江苏省等做法，再增加一张按地区分项目表</t>
  </si>
  <si>
    <t>2018年省级政府性基金预算支出表（按预算级次）</t>
  </si>
  <si>
    <t>参照一般公共预算表20，为清晰完整反映政府性基金预算级次及列入部门预算的金额，建议增加政府性基金总表。</t>
  </si>
  <si>
    <t>2018年省级政府性基金转移支付预算表（按地区分项目列示，另附）</t>
  </si>
  <si>
    <t>考虑到2016年省人大财经委及部分人大代表，均建议财政增加按地区分项目表格，建议参照一般公共预算做法，再增加一张按地区分项目表</t>
  </si>
  <si>
    <t>广东省政府一般债务情况总表</t>
  </si>
  <si>
    <t>修改</t>
  </si>
  <si>
    <t>1.广东省政府一般债务情况总表</t>
  </si>
  <si>
    <t>广东省政府专项债务情况总表</t>
  </si>
  <si>
    <t>2.广东省政府专项债务情况总表</t>
  </si>
  <si>
    <t>2016年和2017年广东省政府一般债务分地区余额及限额情况表</t>
  </si>
  <si>
    <t>3.2016年和2017年广东省政府一般债务分地区余额及限额情况表</t>
  </si>
  <si>
    <t>2016年和2017年广东省政府专项债务分地区余额及限额情况表</t>
  </si>
  <si>
    <t>4.2016年和2017年广东省政府专项债务分地区余额及限额情况表</t>
  </si>
  <si>
    <t>2017年广东省新增一般债券额度分配情况表</t>
  </si>
  <si>
    <t>2017年广东省新增专项债券额度分配情况表</t>
  </si>
  <si>
    <t>2017年广东省政府债券发行情况表</t>
  </si>
  <si>
    <t>5.2017年广东省新增一般债券额度分配情况表</t>
  </si>
  <si>
    <t>6.2017年广东省新增专项债券额度分配情况表</t>
  </si>
  <si>
    <t>7.2017年广东省政府债券发行情况表</t>
  </si>
  <si>
    <t>省级财政“四本”预算支出总表</t>
  </si>
  <si>
    <t>按照大财政大预算的管理理念，反映省级财政支出总体情况</t>
  </si>
  <si>
    <t>目录</t>
  </si>
  <si>
    <t>2017年省级一般公共预算收支平衡情况表</t>
  </si>
  <si>
    <t>考虑到以往年度省人大预工委多次提出应提供平衡表，建议参照江苏省做法，新增收支平衡表</t>
  </si>
  <si>
    <t>2018年省级一般公共预算收支平衡情况表</t>
  </si>
  <si>
    <t>参照执行表的做法，新增预算收支平衡表。</t>
  </si>
  <si>
    <t>原表13为部门经济分类总表，建议修改为政府经济分类科目总表</t>
  </si>
  <si>
    <t>原表14为部门经济分类总表，建议修改为政府经济分类科目</t>
  </si>
  <si>
    <t>2018年省级一般公共预算税收返还和转移支付表
（按项目分地区列示，另附）</t>
  </si>
  <si>
    <t>考虑到2016年省人大财经委及部分人大代表，均建议财政增加按地区分项目表格，建议参照江苏省等做法，建议修改为项目、地区在同一张表上展示（结算单形式）。</t>
  </si>
  <si>
    <t>参照一般公共预算表，同一张表展示项目、地区。</t>
  </si>
  <si>
    <t>2017-2018年广东省社会保险基金收入预算表</t>
  </si>
  <si>
    <t>2017-2018年广东省社会保险基金支出预算表</t>
  </si>
  <si>
    <t>2017-2018年广东省社会保险基金结余预算表</t>
  </si>
  <si>
    <t>2017-2018年广东省社会保险基础资料表</t>
  </si>
  <si>
    <t>2017-2018年省本级社会保险基金收入预算表</t>
  </si>
  <si>
    <t>2017-2018年省本级社会保险基金支出预算表</t>
  </si>
  <si>
    <t>2017-2018年省本级社会保险基金结余预算表</t>
  </si>
  <si>
    <t>2017-2018年省本级社会保险基础资料表</t>
  </si>
  <si>
    <t>2017-2018年各市社会保险基金收入预算表</t>
  </si>
  <si>
    <t>2017-2018年各市社会保险基金支出预算表</t>
  </si>
  <si>
    <t>2017-2018年各市社会保险基金结余预算表</t>
  </si>
  <si>
    <t>2017-2018年各市社会保险基础资料表</t>
  </si>
  <si>
    <t>67.</t>
  </si>
  <si>
    <t>2016-2017年广东省政府一般债务分地区余额及限额情况表</t>
  </si>
  <si>
    <t>2016-2017年广东省政府专项债务分地区余额及限额情况表</t>
  </si>
  <si>
    <t>2017年广东省新增债券项目用途情况表</t>
  </si>
  <si>
    <t>2017年度中央转贷地方国际金融组织和外国政府贷款债务项目明细表</t>
  </si>
  <si>
    <t>请统一编号</t>
  </si>
  <si>
    <t>78.</t>
  </si>
  <si>
    <t>79.</t>
  </si>
  <si>
    <t>2018年省级财政专项资金目录表（另附）</t>
  </si>
  <si>
    <t>80.</t>
  </si>
  <si>
    <t>2018年省级财政专项资金用途表（另附）</t>
  </si>
  <si>
    <t>考虑整合后目录表仅12大专项，为便于人大代表了解各专项资金的具体用途，建议补充用途表。</t>
  </si>
  <si>
    <t>81.</t>
  </si>
  <si>
    <t>82.</t>
  </si>
  <si>
    <t>83.</t>
  </si>
  <si>
    <t>84.</t>
  </si>
  <si>
    <t>85.</t>
  </si>
  <si>
    <t>七、参阅材料</t>
  </si>
  <si>
    <t>2018年省级财政专项资金项目库表（另附）</t>
  </si>
  <si>
    <t>2017年重点项目绩效评价报告及2018年重点项目预算绩效目标表</t>
  </si>
  <si>
    <t>原序号</t>
  </si>
  <si>
    <t>修改后序号</t>
  </si>
  <si>
    <t>共新增7张表，减少1张表（社保调剂金），修改9张表</t>
  </si>
  <si>
    <t>2017年省级一般公共预平衡情况表</t>
  </si>
  <si>
    <t>将代编支出从类级细化编列至款级</t>
  </si>
  <si>
    <t>2018年省级一般公共预平衡情况表</t>
  </si>
  <si>
    <t>2018年省级一般公共预算税收返还和转移支付表</t>
  </si>
  <si>
    <t>2018年省级财政专项资金用途表</t>
  </si>
  <si>
    <r>
      <rPr>
        <sz val="18"/>
        <rFont val="方正小标宋简体"/>
        <charset val="134"/>
      </rPr>
      <t>目录</t>
    </r>
    <r>
      <rPr>
        <sz val="18"/>
        <rFont val="Arial"/>
        <family val="2"/>
        <charset val="0"/>
      </rPr>
      <t xml:space="preserve">	</t>
    </r>
  </si>
  <si>
    <r>
      <t>一、一般公共预算</t>
    </r>
    <r>
      <rPr>
        <sz val="14"/>
        <rFont val="Arial"/>
        <family val="2"/>
        <charset val="0"/>
      </rPr>
      <t xml:space="preserve">	</t>
    </r>
  </si>
  <si>
    <t>1.2017年新兴县本级一般公共预算收入表</t>
  </si>
  <si>
    <r>
      <t>2.</t>
    </r>
    <r>
      <rPr>
        <sz val="14"/>
        <rFont val="Arial"/>
        <family val="2"/>
        <charset val="0"/>
      </rPr>
      <t xml:space="preserve">	</t>
    </r>
    <r>
      <rPr>
        <sz val="14"/>
        <rFont val="宋体"/>
        <charset val="134"/>
      </rPr>
      <t>2017</t>
    </r>
    <r>
      <rPr>
        <sz val="14"/>
        <rFont val="仿宋_GB2312"/>
        <family val="3"/>
        <charset val="134"/>
      </rPr>
      <t>年新兴县本级一般公共预算支出表（按功能分类）</t>
    </r>
  </si>
  <si>
    <t>3.2017年新兴县本级一般公共预算支出表（按功能分类）</t>
  </si>
  <si>
    <r>
      <t xml:space="preserve">	</t>
    </r>
    <r>
      <rPr>
        <sz val="14"/>
        <rFont val="仿宋_GB2312"/>
        <family val="3"/>
        <charset val="134"/>
      </rPr>
      <t>关于2017年新兴县本级一般公共预算支出的说明</t>
    </r>
  </si>
  <si>
    <r>
      <t>4.</t>
    </r>
    <r>
      <rPr>
        <sz val="12"/>
        <rFont val="Arial"/>
        <family val="2"/>
        <charset val="0"/>
      </rPr>
      <t xml:space="preserve">	</t>
    </r>
    <r>
      <rPr>
        <sz val="12"/>
        <rFont val="宋体"/>
        <charset val="134"/>
      </rPr>
      <t>2017年新兴县本级一般公共预算基本支出表（按政府预算经济分类）</t>
    </r>
  </si>
  <si>
    <r>
      <t xml:space="preserve">	</t>
    </r>
    <r>
      <rPr>
        <sz val="14"/>
        <rFont val="仿宋_GB2312"/>
        <family val="3"/>
        <charset val="134"/>
      </rPr>
      <t>关于支出经济分类科目的说明</t>
    </r>
  </si>
  <si>
    <r>
      <t>5.</t>
    </r>
    <r>
      <rPr>
        <sz val="14"/>
        <rFont val="宋体"/>
        <charset val="134"/>
      </rPr>
      <t>2017</t>
    </r>
    <r>
      <rPr>
        <sz val="14"/>
        <rFont val="仿宋_GB2312"/>
        <family val="3"/>
        <charset val="134"/>
      </rPr>
      <t>年新兴县本级一般公共预算“三公”经费表</t>
    </r>
  </si>
  <si>
    <r>
      <t xml:space="preserve">	</t>
    </r>
    <r>
      <rPr>
        <sz val="14"/>
        <rFont val="仿宋_GB2312"/>
        <family val="3"/>
        <charset val="134"/>
      </rPr>
      <t>关于2017年市新兴县本级一般公共预算“三公”经费的说明</t>
    </r>
  </si>
  <si>
    <r>
      <t>6.</t>
    </r>
    <r>
      <rPr>
        <sz val="14"/>
        <rFont val="Arial"/>
        <family val="2"/>
        <charset val="0"/>
      </rPr>
      <t xml:space="preserve">	</t>
    </r>
    <r>
      <rPr>
        <sz val="14"/>
        <rFont val="宋体"/>
        <charset val="134"/>
      </rPr>
      <t>2017</t>
    </r>
    <r>
      <rPr>
        <sz val="14"/>
        <rFont val="仿宋_GB2312"/>
        <family val="3"/>
        <charset val="134"/>
      </rPr>
      <t>年新兴县本级一般公共预算税收返还和转移支付表（按项目分地区列示）</t>
    </r>
  </si>
  <si>
    <t>7.2015-2016年新兴县政府一般债务分地区余额及限额情况表</t>
  </si>
  <si>
    <r>
      <t>二、政府性基金预算</t>
    </r>
    <r>
      <rPr>
        <sz val="14"/>
        <rFont val="Arial"/>
        <family val="2"/>
        <charset val="0"/>
      </rPr>
      <t xml:space="preserve">	</t>
    </r>
  </si>
  <si>
    <r>
      <t>8.</t>
    </r>
    <r>
      <rPr>
        <sz val="14"/>
        <rFont val="Arial"/>
        <family val="2"/>
        <charset val="0"/>
      </rPr>
      <t xml:space="preserve">	</t>
    </r>
    <r>
      <rPr>
        <sz val="14"/>
        <rFont val="宋体"/>
        <charset val="134"/>
      </rPr>
      <t>2017</t>
    </r>
    <r>
      <rPr>
        <sz val="14"/>
        <rFont val="仿宋_GB2312"/>
        <family val="3"/>
        <charset val="134"/>
      </rPr>
      <t>年新兴县本级政府性基金预算收入表</t>
    </r>
  </si>
  <si>
    <r>
      <t>9.</t>
    </r>
    <r>
      <rPr>
        <sz val="14"/>
        <rFont val="宋体"/>
        <charset val="134"/>
      </rPr>
      <t>2017</t>
    </r>
    <r>
      <rPr>
        <sz val="14"/>
        <rFont val="仿宋_GB2312"/>
        <family val="3"/>
        <charset val="134"/>
      </rPr>
      <t>年新兴县本级政府性基金预算支出表</t>
    </r>
  </si>
  <si>
    <r>
      <t>10.</t>
    </r>
    <r>
      <rPr>
        <sz val="14"/>
        <rFont val="Arial"/>
        <family val="2"/>
        <charset val="0"/>
      </rPr>
      <t xml:space="preserve">	</t>
    </r>
    <r>
      <rPr>
        <sz val="14"/>
        <rFont val="宋体"/>
        <charset val="134"/>
      </rPr>
      <t>2017</t>
    </r>
    <r>
      <rPr>
        <sz val="14"/>
        <rFont val="仿宋_GB2312"/>
        <family val="3"/>
        <charset val="134"/>
      </rPr>
      <t>年新兴县本级政府性基金转移支付预算表（按项目分地区列示）</t>
    </r>
  </si>
  <si>
    <r>
      <t>11.</t>
    </r>
    <r>
      <rPr>
        <sz val="14"/>
        <rFont val="Arial"/>
        <family val="2"/>
        <charset val="0"/>
      </rPr>
      <t xml:space="preserve">	</t>
    </r>
    <r>
      <rPr>
        <sz val="14"/>
        <rFont val="宋体"/>
        <charset val="134"/>
      </rPr>
      <t>2015-2016</t>
    </r>
    <r>
      <rPr>
        <sz val="14"/>
        <rFont val="仿宋_GB2312"/>
        <family val="3"/>
        <charset val="134"/>
      </rPr>
      <t>年新兴县政府专项债务分地区余额及限额情况表</t>
    </r>
  </si>
  <si>
    <r>
      <t>三、国有资本经营预算</t>
    </r>
    <r>
      <rPr>
        <sz val="14"/>
        <rFont val="Arial"/>
        <family val="2"/>
        <charset val="0"/>
      </rPr>
      <t xml:space="preserve">	</t>
    </r>
  </si>
  <si>
    <r>
      <t>12.</t>
    </r>
    <r>
      <rPr>
        <sz val="14"/>
        <rFont val="Arial"/>
        <family val="2"/>
        <charset val="0"/>
      </rPr>
      <t xml:space="preserve">	</t>
    </r>
    <r>
      <rPr>
        <sz val="14"/>
        <rFont val="宋体"/>
        <charset val="134"/>
      </rPr>
      <t>2017</t>
    </r>
    <r>
      <rPr>
        <sz val="14"/>
        <rFont val="仿宋_GB2312"/>
        <family val="3"/>
        <charset val="134"/>
      </rPr>
      <t>年新兴县本级国有资本经营预算收入总表</t>
    </r>
  </si>
  <si>
    <r>
      <t>13.</t>
    </r>
    <r>
      <rPr>
        <sz val="14"/>
        <rFont val="宋体"/>
        <charset val="134"/>
      </rPr>
      <t>2017</t>
    </r>
    <r>
      <rPr>
        <sz val="14"/>
        <rFont val="仿宋_GB2312"/>
        <family val="3"/>
        <charset val="134"/>
      </rPr>
      <t>年新兴县本级国有资本经营预算支出总表</t>
    </r>
  </si>
  <si>
    <r>
      <t>四、社会保险基金预算</t>
    </r>
    <r>
      <rPr>
        <sz val="14"/>
        <rFont val="Arial"/>
        <family val="2"/>
        <charset val="0"/>
      </rPr>
      <t xml:space="preserve">	</t>
    </r>
  </si>
  <si>
    <t>14.2017年新兴县本级社会保险基金收入预算表</t>
  </si>
  <si>
    <t>15.2017年新兴县本级社会保险基金支出预算表</t>
  </si>
  <si>
    <t>五、名词解释</t>
  </si>
  <si>
    <t>表1</t>
  </si>
  <si>
    <t>2017年新兴县（县）级一般公共预算收入表</t>
  </si>
  <si>
    <t>单位：万元</t>
  </si>
  <si>
    <t>项          目</t>
  </si>
  <si>
    <t>预算数</t>
  </si>
  <si>
    <t>收入总计</t>
  </si>
  <si>
    <t>一、一般公共预算收入</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</si>
  <si>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</si>
  <si>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</si>
  <si>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</si>
  <si>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</si>
  <si>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</si>
  <si>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</si>
  <si>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</si>
  <si>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</si>
  <si>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</si>
  <si>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</si>
  <si>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</si>
  <si>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</si>
  <si>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</si>
  <si>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（二）非税收入</t>
  </si>
  <si>
    <t xml:space="preserve">   专项收入</t>
  </si>
  <si>
    <t xml:space="preserve">   其中：排污费收入</t>
  </si>
  <si>
    <t xml:space="preserve">         教育费附加收入</t>
  </si>
  <si>
    <t xml:space="preserve">         水资源费收入</t>
  </si>
  <si>
    <t xml:space="preserve">         地方教育附加收入</t>
  </si>
  <si>
    <t xml:space="preserve">         文化事业建设费收入</t>
  </si>
  <si>
    <t xml:space="preserve">         残疾人就业保障金额收入</t>
  </si>
  <si>
    <t xml:space="preserve">         育林基金收入</t>
  </si>
  <si>
    <t xml:space="preserve">         森林植被恢复费</t>
  </si>
  <si>
    <t xml:space="preserve">         水利建设专项收入</t>
  </si>
  <si>
    <t xml:space="preserve">         其他专项收入</t>
  </si>
  <si>
    <t xml:space="preserve">   行政事业性收费收入</t>
  </si>
  <si>
    <t xml:space="preserve">   其中：公安行政事业性收费收入</t>
  </si>
  <si>
    <t xml:space="preserve">         法院行政事业性收费收入</t>
  </si>
  <si>
    <t xml:space="preserve">         司法行政事业性收费收入</t>
  </si>
  <si>
    <t xml:space="preserve">         财政行政事业性收费收入</t>
  </si>
  <si>
    <t xml:space="preserve">         人口和计划生育行政事业性收费收入</t>
  </si>
  <si>
    <t xml:space="preserve">         人防办行政事业性收费收入</t>
  </si>
  <si>
    <t xml:space="preserve">         国土资源行政事业性收费收入</t>
  </si>
  <si>
    <t xml:space="preserve">         建设行政事业性收费收入</t>
  </si>
  <si>
    <t xml:space="preserve">         环保行政事业性收费收入</t>
  </si>
  <si>
    <t xml:space="preserve">         交通运输行政事业性收费收入</t>
  </si>
  <si>
    <t xml:space="preserve">         农业行政事业性收费收入</t>
  </si>
  <si>
    <t xml:space="preserve">         林业行政事业性收费收入</t>
  </si>
  <si>
    <t xml:space="preserve">         水利行政事业性收费收入</t>
  </si>
  <si>
    <t xml:space="preserve">         卫生行政事业性收费收入</t>
  </si>
  <si>
    <t xml:space="preserve">         民政行政事业性收费收入</t>
  </si>
  <si>
    <t xml:space="preserve">         人力资源和社会保障行政事业性收费收入</t>
  </si>
  <si>
    <t xml:space="preserve">   罚没收入</t>
  </si>
  <si>
    <t xml:space="preserve">    其中：公安罚没收入</t>
  </si>
  <si>
    <t xml:space="preserve">          税务部门罚没收入</t>
  </si>
  <si>
    <t xml:space="preserve">          食品药品监督罚没收入</t>
  </si>
  <si>
    <t xml:space="preserve">          交通罚没收入</t>
  </si>
  <si>
    <t xml:space="preserve">          其他一般罚没收入</t>
  </si>
  <si>
    <t xml:space="preserve">   国有资源（资产）有偿使用收入</t>
  </si>
  <si>
    <t xml:space="preserve">    其中：国有资源（资产）有偿使用收入</t>
  </si>
  <si>
    <t xml:space="preserve">   政府住房基金收入</t>
  </si>
  <si>
    <t xml:space="preserve">   其他收入</t>
  </si>
  <si>
    <t xml:space="preserve">    其中：其他收入</t>
  </si>
  <si>
    <t>二、转移性收入</t>
  </si>
  <si>
    <t>（一）上级补助收入</t>
  </si>
  <si>
    <t xml:space="preserve">      返还性收入</t>
  </si>
  <si>
    <t xml:space="preserve">      一般性转移支付收入</t>
  </si>
  <si>
    <t xml:space="preserve">      专项转移支付收入</t>
  </si>
  <si>
    <t>（二）下级上解收入</t>
  </si>
  <si>
    <t>（三）调入资金</t>
  </si>
  <si>
    <t>动用预算稳定调节基金</t>
  </si>
  <si>
    <t>政府性基金预算调入资金</t>
  </si>
  <si>
    <t>国有资本经营预算调入资金</t>
  </si>
  <si>
    <t>其他调入资金</t>
  </si>
  <si>
    <t>（四）上年结余收入</t>
  </si>
  <si>
    <t>备注：</t>
  </si>
  <si>
    <t>表2</t>
  </si>
  <si>
    <t>2017年新兴县（县）级一般公共预算支出表
（按功能分类）</t>
  </si>
  <si>
    <t>项目</t>
  </si>
  <si>
    <t>一、一般公共服务</t>
  </si>
  <si>
    <t>二、国防</t>
  </si>
  <si>
    <t>三、公共安全</t>
  </si>
  <si>
    <t>四、教育</t>
  </si>
  <si>
    <t>五、科学技术</t>
  </si>
  <si>
    <t>六、文化体育与传媒</t>
  </si>
  <si>
    <t>七、社会保障和就业</t>
  </si>
  <si>
    <t>八、医疗卫生与计划生育</t>
  </si>
  <si>
    <t>九、节能环保</t>
  </si>
  <si>
    <t>十、城乡社区</t>
  </si>
  <si>
    <t>十一、农林水</t>
  </si>
  <si>
    <t>十二、交通运输</t>
  </si>
  <si>
    <t>十三、资源勘探信息等</t>
  </si>
  <si>
    <t>十四、商业服务业等</t>
  </si>
  <si>
    <t>十五、金融</t>
  </si>
  <si>
    <t>十六、国土海洋气象等</t>
  </si>
  <si>
    <t>十七、住房保障</t>
  </si>
  <si>
    <t>十八、粮油物资储备</t>
  </si>
  <si>
    <t>十九、其他支出</t>
  </si>
  <si>
    <t>本级支出小计</t>
  </si>
  <si>
    <t xml:space="preserve">二十、返还性支出 </t>
  </si>
  <si>
    <t>二十一、一般性转移支付</t>
  </si>
  <si>
    <t>二十二、专项转移支付</t>
  </si>
  <si>
    <t>二十三、上解上级支出</t>
  </si>
  <si>
    <t>二十四、援助其他地区</t>
  </si>
  <si>
    <t>二十五、预备费</t>
  </si>
  <si>
    <t>二十六、债务还本支出</t>
  </si>
  <si>
    <t>二十七、债务付息支出</t>
  </si>
  <si>
    <t>支出总计</t>
  </si>
  <si>
    <t>表3</t>
  </si>
  <si>
    <t>2017年新兴县本级一般公共预算支出表
（按功能分类）</t>
  </si>
  <si>
    <t xml:space="preserve">     单位：万元</t>
  </si>
  <si>
    <t>功能分类</t>
  </si>
  <si>
    <t>市（县、区）本级一般公共预算支出</t>
  </si>
  <si>
    <t>一、一般公共服务支出</t>
  </si>
  <si>
    <t xml:space="preserve">   人大事务</t>
  </si>
  <si>
    <t xml:space="preserve">      行政运行</t>
  </si>
  <si>
    <t xml:space="preserve">      一般行政管理事务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</si>
  <si>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</si>
  <si>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</si>
  <si>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</si>
  <si>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</si>
  <si>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</si>
  <si>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</si>
  <si>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</si>
  <si>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</si>
  <si>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</si>
  <si>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机关服务</t>
  </si>
  <si>
    <t xml:space="preserve">      政协会议</t>
  </si>
  <si>
    <t xml:space="preserve">      委员视察</t>
  </si>
  <si>
    <t xml:space="preserve">      参政议政</t>
  </si>
  <si>
    <t xml:space="preserve">      其他政协事务支出</t>
  </si>
  <si>
    <t xml:space="preserve">   政府办公厅（室）及相关机构事务</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</si>
  <si>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</si>
  <si>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</si>
  <si>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</si>
  <si>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</si>
  <si>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</si>
  <si>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</si>
  <si>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社会事业发展规划</t>
  </si>
  <si>
    <t xml:space="preserve">      物价管理</t>
  </si>
  <si>
    <t xml:space="preserve">      其他发展与改革事务支出</t>
  </si>
  <si>
    <t xml:space="preserve">   统计信息事务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</si>
  <si>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</si>
  <si>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</si>
  <si>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</si>
  <si>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</si>
  <si>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</si>
  <si>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</si>
  <si>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财政国库业务</t>
  </si>
  <si>
    <t xml:space="preserve">      财政监察</t>
  </si>
  <si>
    <t xml:space="preserve">      信息化建设</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</si>
  <si>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</si>
  <si>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</si>
  <si>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</si>
  <si>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</si>
  <si>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</si>
  <si>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</si>
  <si>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</si>
  <si>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</si>
  <si>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</si>
  <si>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</si>
  <si>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</si>
  <si>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</si>
  <si>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</si>
  <si>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</si>
  <si>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人力资源事务</t>
  </si>
  <si>
    <t xml:space="preserve">      军队转业干部安置</t>
  </si>
  <si>
    <t xml:space="preserve">      博士后日常经费</t>
  </si>
  <si>
    <t xml:space="preserve">      引进人才费用</t>
  </si>
  <si>
    <t xml:space="preserve">      公务员履职能力提升</t>
  </si>
  <si>
    <t xml:space="preserve">      其他人力资源事务支出</t>
  </si>
  <si>
    <t xml:space="preserve">   纪检监察事务</t>
  </si>
  <si>
    <t xml:space="preserve">      大案要案查处</t>
  </si>
  <si>
    <t xml:space="preserve">      派驻派出机构</t>
  </si>
  <si>
    <t xml:space="preserve">      其他纪检监察事务支出</t>
  </si>
  <si>
    <t xml:space="preserve">   商贸事务</t>
  </si>
  <si>
    <t xml:space="preserve">      对外贸易管理</t>
  </si>
  <si>
    <t xml:space="preserve">      外资管理</t>
  </si>
  <si>
    <t xml:space="preserve">      招商引资</t>
  </si>
  <si>
    <t xml:space="preserve">      其他商贸事务支出</t>
  </si>
  <si>
    <t xml:space="preserve">   知识产权事务</t>
  </si>
  <si>
    <t xml:space="preserve">      专利审批</t>
  </si>
  <si>
    <t xml:space="preserve">      专利执法</t>
  </si>
  <si>
    <t xml:space="preserve">      知识产权宏观管理</t>
  </si>
  <si>
    <t xml:space="preserve">      其他知识产权事务支出</t>
  </si>
  <si>
    <t xml:space="preserve">   工商行政管理事务</t>
  </si>
  <si>
    <t xml:space="preserve">      工商行政管理专项</t>
  </si>
  <si>
    <t xml:space="preserve">      执法办案专项</t>
  </si>
  <si>
    <t xml:space="preserve">      消费者权益保护</t>
  </si>
  <si>
    <t xml:space="preserve">      其他工商行政管理事务支出</t>
  </si>
  <si>
    <t xml:space="preserve">   质量技术监督与检验检疫事务</t>
  </si>
  <si>
    <t xml:space="preserve">      质量技术监督行政执法及业务管理</t>
  </si>
  <si>
    <t xml:space="preserve">      质量技术监督技术支持</t>
  </si>
  <si>
    <t xml:space="preserve">      标准化管理</t>
  </si>
  <si>
    <t xml:space="preserve">      其他质量技术监督与检验检疫事务支出</t>
  </si>
  <si>
    <t xml:space="preserve">   民族事务</t>
  </si>
  <si>
    <t xml:space="preserve">      其他民族事务支出</t>
  </si>
  <si>
    <t xml:space="preserve">   宗教事务</t>
  </si>
  <si>
    <t xml:space="preserve">      宗教工作专项</t>
  </si>
  <si>
    <t xml:space="preserve">      其他宗教事务支出</t>
  </si>
  <si>
    <t xml:space="preserve">   港澳台侨事务</t>
  </si>
  <si>
    <t xml:space="preserve">      港澳事务</t>
  </si>
  <si>
    <t xml:space="preserve">      华侨事务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</si>
  <si>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</si>
  <si>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</si>
  <si>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</si>
  <si>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</si>
  <si>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</si>
  <si>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</si>
  <si>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</si>
  <si>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</si>
  <si>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</si>
  <si>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</si>
  <si>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</si>
  <si>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</si>
  <si>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</si>
  <si>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</si>
  <si>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</si>
  <si>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</si>
  <si>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</si>
  <si>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</si>
  <si>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</si>
  <si>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</si>
  <si>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</si>
  <si>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其他一般公共服务支出</t>
  </si>
  <si>
    <t xml:space="preserve">      其他一般公共服务支出</t>
  </si>
  <si>
    <t>二、国防支出</t>
  </si>
  <si>
    <t>三、公共安全支出</t>
  </si>
  <si>
    <t xml:space="preserve">   其中：武装警察</t>
  </si>
  <si>
    <t xml:space="preserve">   公安</t>
  </si>
  <si>
    <t xml:space="preserve">   检察</t>
  </si>
  <si>
    <t xml:space="preserve">   法院</t>
  </si>
  <si>
    <t xml:space="preserve">   司法</t>
  </si>
  <si>
    <t xml:space="preserve">   监狱</t>
  </si>
  <si>
    <t xml:space="preserve">   强制隔离戒毒</t>
  </si>
  <si>
    <t xml:space="preserve">   其他公共安全支出</t>
  </si>
  <si>
    <t>四、教育支出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</si>
  <si>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</si>
  <si>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</si>
  <si>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</si>
  <si>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</si>
  <si>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</si>
  <si>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</si>
  <si>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</si>
  <si>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</si>
  <si>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</si>
  <si>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</si>
  <si>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</si>
  <si>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</si>
  <si>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</si>
  <si>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</si>
  <si>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</si>
  <si>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</si>
  <si>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</si>
  <si>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</si>
  <si>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成人高等教育</t>
  </si>
  <si>
    <t xml:space="preserve">      其他成人教育支出</t>
  </si>
  <si>
    <t xml:space="preserve">   广播电视教育</t>
  </si>
  <si>
    <t xml:space="preserve">      其他广播电视教育支出</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</si>
  <si>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</si>
  <si>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</si>
  <si>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</si>
  <si>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</si>
  <si>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</si>
  <si>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</si>
  <si>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培训支出</t>
  </si>
  <si>
    <t xml:space="preserve">      其他进修及培训</t>
  </si>
  <si>
    <t xml:space="preserve">    教育费附加安排的支出</t>
  </si>
  <si>
    <t xml:space="preserve">      其他教育费附加安排的支出</t>
  </si>
  <si>
    <t xml:space="preserve">   其他教育支出</t>
  </si>
  <si>
    <t xml:space="preserve">      其他教育支出</t>
  </si>
  <si>
    <t>五、科学技术支出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</si>
  <si>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</si>
  <si>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</si>
  <si>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</si>
  <si>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</si>
  <si>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</si>
  <si>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其他基础研究支出</t>
  </si>
  <si>
    <t xml:space="preserve">   应用研究</t>
  </si>
  <si>
    <t xml:space="preserve">      社会公益研究</t>
  </si>
  <si>
    <t xml:space="preserve">      高技术研究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</si>
  <si>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</si>
  <si>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</si>
  <si>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</si>
  <si>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</si>
  <si>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</si>
  <si>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</si>
  <si>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</si>
  <si>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</si>
  <si>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</si>
  <si>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</si>
  <si>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</si>
  <si>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</si>
  <si>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</si>
  <si>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</si>
  <si>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</si>
  <si>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</si>
  <si>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</si>
  <si>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</si>
  <si>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</si>
  <si>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</si>
  <si>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</si>
  <si>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其他科技交流与合作支出</t>
  </si>
  <si>
    <t xml:space="preserve">   其他科学技术支出</t>
  </si>
  <si>
    <t xml:space="preserve">      科技奖励</t>
  </si>
  <si>
    <t xml:space="preserve">      转制科研机构</t>
  </si>
  <si>
    <t xml:space="preserve">      其他科学技术支出</t>
  </si>
  <si>
    <t>六、文化体育与传媒支出</t>
  </si>
  <si>
    <t xml:space="preserve">   文化</t>
  </si>
  <si>
    <t xml:space="preserve">      图书馆</t>
  </si>
  <si>
    <t xml:space="preserve">      文化展示及纪念机构</t>
  </si>
  <si>
    <t xml:space="preserve">      艺术表演场所</t>
  </si>
  <si>
    <t xml:space="preserve">      艺术表演团体</t>
  </si>
  <si>
    <t xml:space="preserve">      群众文化</t>
  </si>
  <si>
    <t xml:space="preserve">      文化交流与合作</t>
  </si>
  <si>
    <t xml:space="preserve">      文化创作与保护</t>
  </si>
  <si>
    <t xml:space="preserve">      文化市场管理</t>
  </si>
  <si>
    <t xml:space="preserve">      其他文化支出</t>
  </si>
  <si>
    <t xml:space="preserve">   文物</t>
  </si>
  <si>
    <t xml:space="preserve">      文物保护</t>
  </si>
  <si>
    <t xml:space="preserve">      博物馆</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</si>
  <si>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</si>
  <si>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</si>
  <si>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</si>
  <si>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</si>
  <si>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</si>
  <si>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</si>
  <si>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</si>
  <si>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</si>
  <si>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</si>
  <si>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新闻出版广播影视</t>
  </si>
  <si>
    <t xml:space="preserve">      广播</t>
  </si>
  <si>
    <t xml:space="preserve">      电视</t>
  </si>
  <si>
    <t xml:space="preserve">      电影</t>
  </si>
  <si>
    <t xml:space="preserve">      出版发行</t>
  </si>
  <si>
    <t xml:space="preserve">      其他新闻出版广播影视支出</t>
  </si>
  <si>
    <t xml:space="preserve">   其他文化体育与传媒支出</t>
  </si>
  <si>
    <t xml:space="preserve">      其他文化体育与传媒支出</t>
  </si>
  <si>
    <t>七、社会保障和就业支出</t>
  </si>
  <si>
    <t xml:space="preserve">   人力资源和社会保障管理事务</t>
  </si>
  <si>
    <t xml:space="preserve">      就业管理事务</t>
  </si>
  <si>
    <t xml:space="preserve">      社会保险经办机构</t>
  </si>
  <si>
    <t xml:space="preserve">      公共就业服务和职业技能鉴定机构</t>
  </si>
  <si>
    <t xml:space="preserve">      其他人力资源和社会保障管理事务支出</t>
  </si>
  <si>
    <t xml:space="preserve">   民政管理事务</t>
  </si>
  <si>
    <t xml:space="preserve">      拥军优属</t>
  </si>
  <si>
    <t xml:space="preserve">      民间组织管理</t>
  </si>
  <si>
    <t xml:space="preserve">      行政区划和地名管理</t>
  </si>
  <si>
    <t xml:space="preserve">      部队供应</t>
  </si>
  <si>
    <t xml:space="preserve">      其他民政管理事务支出</t>
  </si>
  <si>
    <t xml:space="preserve">   财政对社会保险基金的补助</t>
  </si>
  <si>
    <t xml:space="preserve">      财政对基本养老保险基金的补助</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</si>
  <si>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</si>
  <si>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</si>
  <si>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</si>
  <si>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</si>
  <si>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</si>
  <si>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</si>
  <si>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其他行政事业单位离退休支出</t>
  </si>
  <si>
    <t xml:space="preserve">   企业改革补助</t>
  </si>
  <si>
    <t xml:space="preserve">      企业关闭破产补助</t>
  </si>
  <si>
    <t xml:space="preserve">      其他企业改革发展补助</t>
  </si>
  <si>
    <t xml:space="preserve">   就业补助</t>
  </si>
  <si>
    <t xml:space="preserve">      职业培训补贴</t>
  </si>
  <si>
    <t xml:space="preserve">      高技能人才培养补助</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</si>
  <si>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</si>
  <si>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</si>
  <si>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</si>
  <si>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</si>
  <si>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</si>
  <si>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</si>
  <si>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</si>
  <si>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</si>
  <si>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</si>
  <si>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</si>
  <si>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</si>
  <si>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</si>
  <si>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</si>
  <si>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</si>
  <si>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</si>
  <si>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</si>
  <si>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</si>
  <si>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</si>
  <si>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</si>
  <si>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其他社会福利支出</t>
  </si>
  <si>
    <t xml:space="preserve">   残疾人事业</t>
  </si>
  <si>
    <t xml:space="preserve">      残疾人康复</t>
  </si>
  <si>
    <t xml:space="preserve">      残疾人生活和护理补贴</t>
  </si>
  <si>
    <t xml:space="preserve">      其他残疾人事业支出</t>
  </si>
  <si>
    <t xml:space="preserve">   自然灾害生活救助</t>
  </si>
  <si>
    <t xml:space="preserve">      地方自然灾害生活补助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</si>
  <si>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</si>
  <si>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</si>
  <si>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</si>
  <si>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</si>
  <si>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</si>
  <si>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</si>
  <si>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</si>
  <si>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</si>
  <si>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</si>
  <si>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特困人员供养</t>
  </si>
  <si>
    <t xml:space="preserve">      城市特困人员救助供养支出</t>
  </si>
  <si>
    <t xml:space="preserve">      农村特困人员救助供养支出</t>
  </si>
  <si>
    <t xml:space="preserve">   补充道路交通事故社会救助基金</t>
  </si>
  <si>
    <t xml:space="preserve">      交强险营业税补助基金支出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</si>
  <si>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</si>
  <si>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</si>
  <si>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</si>
  <si>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</si>
  <si>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</si>
  <si>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</si>
  <si>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</si>
  <si>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其他社会保障和就业支出</t>
  </si>
  <si>
    <t xml:space="preserve">      其他社会保障和就业支出</t>
  </si>
  <si>
    <t>八、医疗卫生与计划生育支出</t>
  </si>
  <si>
    <t xml:space="preserve">   医疗卫生与计划生育管理事务</t>
  </si>
  <si>
    <t xml:space="preserve">      其他医疗卫生与计划生育管理事务支出</t>
  </si>
  <si>
    <t xml:space="preserve">   公立医院</t>
  </si>
  <si>
    <t xml:space="preserve">      综合医院</t>
  </si>
  <si>
    <t xml:space="preserve">      中医（民族）医院</t>
  </si>
  <si>
    <t xml:space="preserve">      精神病医院</t>
  </si>
  <si>
    <t xml:space="preserve">      妇产医院</t>
  </si>
  <si>
    <t xml:space="preserve">      其他专科医院</t>
  </si>
  <si>
    <t xml:space="preserve">      行业医院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</si>
  <si>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</si>
  <si>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</si>
  <si>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</si>
  <si>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</si>
  <si>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</si>
  <si>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</si>
  <si>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</si>
  <si>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</si>
  <si>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</si>
  <si>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</si>
  <si>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</si>
  <si>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</si>
  <si>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</si>
  <si>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</si>
  <si>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</si>
  <si>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</si>
  <si>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</si>
  <si>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</si>
  <si>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</si>
  <si>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</si>
  <si>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食品和药品监督管理事务</t>
  </si>
  <si>
    <t xml:space="preserve">      药品事务</t>
  </si>
  <si>
    <t xml:space="preserve">      医疗器械事务</t>
  </si>
  <si>
    <t xml:space="preserve">      食品安全事务</t>
  </si>
  <si>
    <t xml:space="preserve">      其他食品和药品监督管理事务支出</t>
  </si>
  <si>
    <t xml:space="preserve">   行政事业单位医疗</t>
  </si>
  <si>
    <t xml:space="preserve">      行政单位医疗</t>
  </si>
  <si>
    <t xml:space="preserve">      事业单位医疗</t>
  </si>
  <si>
    <t xml:space="preserve">      其他行政事业单位医疗支出</t>
  </si>
  <si>
    <t xml:space="preserve">   财政对基本医疗保险基金的补助</t>
  </si>
  <si>
    <t xml:space="preserve">      财政对城镇职工基本医疗保险基金的补助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</si>
  <si>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</si>
  <si>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</si>
  <si>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</si>
  <si>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</si>
  <si>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</si>
  <si>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</si>
  <si>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</si>
  <si>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</si>
  <si>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其他医疗卫生与计划生育支出</t>
  </si>
  <si>
    <t xml:space="preserve">      其他医疗卫生与计划生育支出</t>
  </si>
  <si>
    <t>九、节能环保支出</t>
  </si>
  <si>
    <t xml:space="preserve">   环境保护管理事务</t>
  </si>
  <si>
    <t xml:space="preserve">      环境保护宣传</t>
  </si>
  <si>
    <t xml:space="preserve">      其他环境保护管理事务支出</t>
  </si>
  <si>
    <t xml:space="preserve">   环境监测与监察</t>
  </si>
  <si>
    <t xml:space="preserve">      其他环境监测与监察支出</t>
  </si>
  <si>
    <t xml:space="preserve">   污染防治</t>
  </si>
  <si>
    <t xml:space="preserve">      水体</t>
  </si>
  <si>
    <t xml:space="preserve">      排污费安排的支出</t>
  </si>
  <si>
    <t xml:space="preserve">      其他污染防治支出</t>
  </si>
  <si>
    <t xml:space="preserve">   天然林保护</t>
  </si>
  <si>
    <t xml:space="preserve">      天然林保护工程建设</t>
  </si>
  <si>
    <t xml:space="preserve">   能源节约利用</t>
  </si>
  <si>
    <t xml:space="preserve">      能源节约利用</t>
  </si>
  <si>
    <t xml:space="preserve">   污染减排</t>
  </si>
  <si>
    <t xml:space="preserve">      环境监测与信息</t>
  </si>
  <si>
    <t xml:space="preserve">      环境执法监察</t>
  </si>
  <si>
    <t xml:space="preserve">      其他污染减排支出</t>
  </si>
  <si>
    <t xml:space="preserve">   能源管理事务</t>
  </si>
  <si>
    <t xml:space="preserve">      其他能源管理事务支出</t>
  </si>
  <si>
    <t xml:space="preserve">   其他节能环保支出</t>
  </si>
  <si>
    <t xml:space="preserve">      其他节能环保支出</t>
  </si>
  <si>
    <t>十、城乡社区支出</t>
  </si>
  <si>
    <t xml:space="preserve">   城乡社区管理事务</t>
  </si>
  <si>
    <t xml:space="preserve">      城管执法</t>
  </si>
  <si>
    <t xml:space="preserve">      工程建设标准规范编制与监管</t>
  </si>
  <si>
    <t xml:space="preserve">      工程建设管理</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</si>
  <si>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</si>
  <si>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</si>
  <si>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</si>
  <si>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</si>
  <si>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</si>
  <si>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</si>
  <si>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</si>
  <si>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</si>
  <si>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</si>
  <si>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</si>
  <si>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</si>
  <si>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其他城乡社区支出</t>
  </si>
  <si>
    <t>十一、农林水支出</t>
  </si>
  <si>
    <t xml:space="preserve">   农业</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</si>
  <si>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</si>
  <si>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</si>
  <si>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</si>
  <si>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</si>
  <si>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</si>
  <si>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</si>
  <si>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</si>
  <si>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</si>
  <si>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</si>
  <si>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农业生产资料与技术补贴</t>
  </si>
  <si>
    <t xml:space="preserve">      农业组织化与产业化经营</t>
  </si>
  <si>
    <t xml:space="preserve">      农产品加工与促销</t>
  </si>
  <si>
    <t xml:space="preserve">      农业资源保护修复与利用</t>
  </si>
  <si>
    <t xml:space="preserve">      成品油价格改革对渔业的补贴</t>
  </si>
  <si>
    <t xml:space="preserve">      对高校毕业生到基层任职补助</t>
  </si>
  <si>
    <t xml:space="preserve">      其他农业支出</t>
  </si>
  <si>
    <t xml:space="preserve">   林业</t>
  </si>
  <si>
    <t xml:space="preserve">      林业事业机构</t>
  </si>
  <si>
    <t xml:space="preserve">      森林培育</t>
  </si>
  <si>
    <t xml:space="preserve">      林业技术推广</t>
  </si>
  <si>
    <t xml:space="preserve">      森林资源管理</t>
  </si>
  <si>
    <t xml:space="preserve">      森林资源监测</t>
  </si>
  <si>
    <t xml:space="preserve">      森林生态效益补偿</t>
  </si>
  <si>
    <t xml:space="preserve">      林业自然保护区</t>
  </si>
  <si>
    <t xml:space="preserve">      动植物保护</t>
  </si>
  <si>
    <t xml:space="preserve">      湿地保护</t>
  </si>
  <si>
    <t xml:space="preserve">      林业执法与监督</t>
  </si>
  <si>
    <t xml:space="preserve">      林业检疫检测</t>
  </si>
  <si>
    <t xml:space="preserve">      林业工程与项目管理</t>
  </si>
  <si>
    <t xml:space="preserve">      林业产业化</t>
  </si>
  <si>
    <t xml:space="preserve">      信息管理</t>
  </si>
  <si>
    <t xml:space="preserve">      林业政策制定与宣传</t>
  </si>
  <si>
    <t xml:space="preserve">      林业贷款贴息</t>
  </si>
  <si>
    <t xml:space="preserve">      林业防灾减灾</t>
  </si>
  <si>
    <t xml:space="preserve">      其他林业支出</t>
  </si>
  <si>
    <t xml:space="preserve">   水利</t>
  </si>
  <si>
    <t xml:space="preserve">      水利行业业务管理</t>
  </si>
  <si>
    <t xml:space="preserve">      水利工程建设</t>
  </si>
  <si>
    <t xml:space="preserve">      水利工程运行与维护</t>
  </si>
  <si>
    <t xml:space="preserve">      水利执法监督</t>
  </si>
  <si>
    <t xml:space="preserve">      水土保持</t>
  </si>
  <si>
    <t xml:space="preserve">      水资源节约管理与保护</t>
  </si>
  <si>
    <t xml:space="preserve">      水质监测</t>
  </si>
  <si>
    <t xml:space="preserve">      水文测报</t>
  </si>
  <si>
    <t xml:space="preserve">      防汛</t>
  </si>
  <si>
    <r>
      <t xml:space="preserve">    </t>
    </r>
    <r>
      <rPr>
        <sz val="12"/>
        <rFont val="宋体"/>
        <charset val="134"/>
      </rPr>
      <t xml:space="preserve"> </t>
    </r>
    <r>
      <rPr>
        <sz val="12"/>
        <rFont val="宋体"/>
        <charset val="134"/>
      </rPr>
      <t xml:space="preserve"> 农田水利</t>
    </r>
  </si>
  <si>
    <t xml:space="preserve">      大中型水库移民后期扶持专项支出</t>
  </si>
  <si>
    <t xml:space="preserve">      水资源费安排的支出</t>
  </si>
  <si>
    <t xml:space="preserve">      水利建设移民支出</t>
  </si>
  <si>
    <r>
      <t xml:space="preserve">     </t>
    </r>
    <r>
      <rPr>
        <sz val="12"/>
        <rFont val="宋体"/>
        <charset val="134"/>
      </rPr>
      <t xml:space="preserve"> </t>
    </r>
    <r>
      <rPr>
        <sz val="12"/>
        <rFont val="宋体"/>
        <charset val="134"/>
      </rPr>
      <t>农村人畜饮水</t>
    </r>
  </si>
  <si>
    <t xml:space="preserve">      其他水利支出</t>
  </si>
  <si>
    <t xml:space="preserve">   扶贫</t>
  </si>
  <si>
    <r>
      <t xml:space="preserve">     </t>
    </r>
    <r>
      <rPr>
        <sz val="12"/>
        <rFont val="宋体"/>
        <charset val="134"/>
      </rPr>
      <t xml:space="preserve"> </t>
    </r>
    <r>
      <rPr>
        <sz val="12"/>
        <rFont val="宋体"/>
        <charset val="134"/>
      </rPr>
      <t>农村基础设施建设</t>
    </r>
  </si>
  <si>
    <t xml:space="preserve">      社会发展</t>
  </si>
  <si>
    <t xml:space="preserve">      扶贫事业机构</t>
  </si>
  <si>
    <t xml:space="preserve">      其他扶贫支出</t>
  </si>
  <si>
    <t xml:space="preserve">   农业综合开发</t>
  </si>
  <si>
    <t xml:space="preserve">      土地治理</t>
  </si>
  <si>
    <t xml:space="preserve">      其他农业综合开发支出</t>
  </si>
  <si>
    <t xml:space="preserve">   农村综合改革</t>
  </si>
  <si>
    <t xml:space="preserve">      对村级一事一议的补助</t>
  </si>
  <si>
    <t xml:space="preserve">      对村民委员会和村党支部的补助</t>
  </si>
  <si>
    <t xml:space="preserve">      其他农村综合改革支出</t>
  </si>
  <si>
    <t xml:space="preserve">   普惠金融发展支出</t>
  </si>
  <si>
    <r>
      <t xml:space="preserve">     </t>
    </r>
    <r>
      <rPr>
        <sz val="12"/>
        <rFont val="宋体"/>
        <charset val="134"/>
      </rPr>
      <t xml:space="preserve"> </t>
    </r>
    <r>
      <rPr>
        <sz val="12"/>
        <rFont val="宋体"/>
        <charset val="134"/>
      </rPr>
      <t>创业担保贷款贴息</t>
    </r>
  </si>
  <si>
    <t xml:space="preserve">      其他普惠金融发展支出</t>
  </si>
  <si>
    <t xml:space="preserve">   目标价格补贴</t>
  </si>
  <si>
    <t xml:space="preserve">      其他目标价格补贴</t>
  </si>
  <si>
    <t xml:space="preserve">   其他农林水支出</t>
  </si>
  <si>
    <t xml:space="preserve">      其他农林水支出</t>
  </si>
  <si>
    <t>十二、交通运输支出</t>
  </si>
  <si>
    <t xml:space="preserve">   公路水路运输</t>
  </si>
  <si>
    <r>
      <t xml:space="preserve">     </t>
    </r>
    <r>
      <rPr>
        <sz val="12"/>
        <rFont val="宋体"/>
        <charset val="134"/>
      </rPr>
      <t xml:space="preserve"> </t>
    </r>
    <r>
      <rPr>
        <sz val="12"/>
        <rFont val="宋体"/>
        <charset val="134"/>
      </rPr>
      <t>机关服务</t>
    </r>
  </si>
  <si>
    <t xml:space="preserve">      公路建设</t>
  </si>
  <si>
    <t xml:space="preserve">      公路改建</t>
  </si>
  <si>
    <t xml:space="preserve">      公路养护</t>
  </si>
  <si>
    <t xml:space="preserve">      公路路政管理</t>
  </si>
  <si>
    <t xml:space="preserve">      交通运输信息化建设</t>
  </si>
  <si>
    <t xml:space="preserve">      公路和运输安全</t>
  </si>
  <si>
    <t xml:space="preserve">      公路还贷专项</t>
  </si>
  <si>
    <t xml:space="preserve">      公路运输管理</t>
  </si>
  <si>
    <t xml:space="preserve">      航道维护</t>
  </si>
  <si>
    <t xml:space="preserve">      海事管理</t>
  </si>
  <si>
    <t xml:space="preserve">      水路运输管理支出</t>
  </si>
  <si>
    <t xml:space="preserve">      其他公路水路运输支出</t>
  </si>
  <si>
    <t xml:space="preserve">   铁路运输</t>
  </si>
  <si>
    <t xml:space="preserve">      铁路安全</t>
  </si>
  <si>
    <t xml:space="preserve">      其他铁路运输支出</t>
  </si>
  <si>
    <t xml:space="preserve">   民用航空运输</t>
  </si>
  <si>
    <t xml:space="preserve">      机场建设</t>
  </si>
  <si>
    <t xml:space="preserve">      其他民用航空运输支出</t>
  </si>
  <si>
    <t xml:space="preserve">   成品油价格改革对交通运输的补贴</t>
  </si>
  <si>
    <t xml:space="preserve">      对城市公交的补贴</t>
  </si>
  <si>
    <t xml:space="preserve">      对农村道路客运的补贴</t>
  </si>
  <si>
    <t xml:space="preserve">   邮政业支出</t>
  </si>
  <si>
    <t xml:space="preserve">      邮政普遍服务与特殊服务</t>
  </si>
  <si>
    <t xml:space="preserve">      其他邮政业支出</t>
  </si>
  <si>
    <t xml:space="preserve">   车辆购置税支出</t>
  </si>
  <si>
    <t xml:space="preserve">      车辆购置税用于农村公路建设支出</t>
  </si>
  <si>
    <t xml:space="preserve">   其他交通运输支出</t>
  </si>
  <si>
    <t xml:space="preserve">      其他交通运输支出</t>
  </si>
  <si>
    <t>十三、资源勘探信息等支出</t>
  </si>
  <si>
    <t xml:space="preserve">   资源勘探开发</t>
  </si>
  <si>
    <t xml:space="preserve">      有色金属矿勘探和采选</t>
  </si>
  <si>
    <t xml:space="preserve">      其他资源勘探业支出</t>
  </si>
  <si>
    <t xml:space="preserve">   制造业</t>
  </si>
  <si>
    <t xml:space="preserve">      其他制造业支出</t>
  </si>
  <si>
    <t xml:space="preserve">   工业和信息产业监管</t>
  </si>
  <si>
    <t xml:space="preserve">      信息安全建设</t>
  </si>
  <si>
    <t xml:space="preserve">      专用通信</t>
  </si>
  <si>
    <t xml:space="preserve">      无线电监管</t>
  </si>
  <si>
    <t xml:space="preserve">      其他工业和信息产业监管支出</t>
  </si>
  <si>
    <t xml:space="preserve">   安全生产监管</t>
  </si>
  <si>
    <t xml:space="preserve">      安全监管监察专项</t>
  </si>
  <si>
    <t xml:space="preserve">      应急救援支出</t>
  </si>
  <si>
    <t xml:space="preserve">      煤炭安全</t>
  </si>
  <si>
    <t xml:space="preserve">      其他安全生产监管支出</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</si>
  <si>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</si>
  <si>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</si>
  <si>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</si>
  <si>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</si>
  <si>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</si>
  <si>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其他资源勘探电力信息等支出</t>
  </si>
  <si>
    <t xml:space="preserve">      技术改造支出</t>
  </si>
  <si>
    <t xml:space="preserve">      其他资源勘探信息等支出</t>
  </si>
  <si>
    <t>十四、商业服务业等支出</t>
  </si>
  <si>
    <t xml:space="preserve">   商业流通事务</t>
  </si>
  <si>
    <t xml:space="preserve">      其他商业流通事务支出</t>
  </si>
  <si>
    <t xml:space="preserve">   旅游业管理与服务支出</t>
  </si>
  <si>
    <t xml:space="preserve">      旅游宣传</t>
  </si>
  <si>
    <t xml:space="preserve">      其他旅游业管理与服务支出</t>
  </si>
  <si>
    <t xml:space="preserve">   涉外发展服务支出</t>
  </si>
  <si>
    <t xml:space="preserve">      其他涉外发展服务支出</t>
  </si>
  <si>
    <t xml:space="preserve">   其他商业服务业等支出</t>
  </si>
  <si>
    <t xml:space="preserve">      服务业基础设施建设</t>
  </si>
  <si>
    <t xml:space="preserve">      其他商业服务业等支出</t>
  </si>
  <si>
    <t>十五、金融支出</t>
  </si>
  <si>
    <t xml:space="preserve">   金融部门行政支出</t>
  </si>
  <si>
    <t xml:space="preserve">   金融部门监管支出</t>
  </si>
  <si>
    <t xml:space="preserve">      金融稽查与案件处理</t>
  </si>
  <si>
    <t xml:space="preserve">      金融部门其他监管支出</t>
  </si>
  <si>
    <t xml:space="preserve">   其他金融支出</t>
  </si>
  <si>
    <t xml:space="preserve">      其他金融支出</t>
  </si>
  <si>
    <t>十六、国土海洋气象等支出</t>
  </si>
  <si>
    <t xml:space="preserve">   国土资源事务</t>
  </si>
  <si>
    <t xml:space="preserve">      国土资源规划及管理</t>
  </si>
  <si>
    <t xml:space="preserve">      土地资源调查</t>
  </si>
  <si>
    <t xml:space="preserve">      土地资源利用与保护</t>
  </si>
  <si>
    <t xml:space="preserve">      国土资源社会公益服务</t>
  </si>
  <si>
    <t xml:space="preserve">      国土资源行业业务管理</t>
  </si>
  <si>
    <t xml:space="preserve">      国土资源调查</t>
  </si>
  <si>
    <t xml:space="preserve">      国土整治</t>
  </si>
  <si>
    <t xml:space="preserve">      地质灾害防治</t>
  </si>
  <si>
    <t xml:space="preserve">      地质矿产资源与环境调查</t>
  </si>
  <si>
    <t xml:space="preserve">      地质矿产资源利用与保护</t>
  </si>
  <si>
    <t xml:space="preserve">      地质勘查基金（周转金）支出</t>
  </si>
  <si>
    <t xml:space="preserve">      矿产资源专项收入安排的支出</t>
  </si>
  <si>
    <t xml:space="preserve">      其他国土资源事务支出</t>
  </si>
  <si>
    <t xml:space="preserve">   海洋管理事务</t>
  </si>
  <si>
    <t xml:space="preserve">      海洋执法监察</t>
  </si>
  <si>
    <t xml:space="preserve">      海域使用金支出</t>
  </si>
  <si>
    <t xml:space="preserve">      其他海洋管理事务支出</t>
  </si>
  <si>
    <t xml:space="preserve">   测绘事务</t>
  </si>
  <si>
    <t xml:space="preserve">      基础测绘</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</si>
  <si>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</si>
  <si>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</si>
  <si>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</si>
  <si>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</si>
  <si>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</si>
  <si>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</si>
  <si>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</si>
  <si>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防震减灾基础管理</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</si>
  <si>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</si>
  <si>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</si>
  <si>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</si>
  <si>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</si>
  <si>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</si>
  <si>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</si>
  <si>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</si>
  <si>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</si>
  <si>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其他气象事务支出</t>
  </si>
  <si>
    <t>十七、住房保障支出</t>
  </si>
  <si>
    <t xml:space="preserve">   保障性安居工程支出</t>
  </si>
  <si>
    <t xml:space="preserve">      廉租住房</t>
  </si>
  <si>
    <t xml:space="preserve">      棚户区改造</t>
  </si>
  <si>
    <t xml:space="preserve">      其他保障性安居工程支出</t>
  </si>
  <si>
    <t xml:space="preserve">      农村危房改造</t>
  </si>
  <si>
    <t xml:space="preserve">   住房改革支出</t>
  </si>
  <si>
    <t xml:space="preserve">      住房公积金</t>
  </si>
  <si>
    <t xml:space="preserve">   城乡社区住宅</t>
  </si>
  <si>
    <t xml:space="preserve">      其他城乡社区住宅支出</t>
  </si>
  <si>
    <t>十八、粮油物资储备支出</t>
  </si>
  <si>
    <t xml:space="preserve">   粮油事务</t>
  </si>
  <si>
    <t xml:space="preserve">      粮食专项业务活动</t>
  </si>
  <si>
    <t xml:space="preserve">      国家粮油差价补贴</t>
  </si>
  <si>
    <t xml:space="preserve">      粮食风险基金</t>
  </si>
  <si>
    <t xml:space="preserve">      其他粮油事务支出</t>
  </si>
  <si>
    <t xml:space="preserve">   粮油储备</t>
  </si>
  <si>
    <t xml:space="preserve">      储备粮油差价补贴</t>
  </si>
  <si>
    <t xml:space="preserve">      储备粮（油）库建设</t>
  </si>
  <si>
    <t xml:space="preserve">      其他粮油储备支出</t>
  </si>
  <si>
    <t xml:space="preserve">   重要商品储备</t>
  </si>
  <si>
    <t xml:space="preserve">      化肥储备</t>
  </si>
  <si>
    <t xml:space="preserve">      医药储备</t>
  </si>
  <si>
    <t xml:space="preserve">      食盐储备</t>
  </si>
  <si>
    <t xml:space="preserve">      其他重要商品储备支出</t>
  </si>
  <si>
    <t xml:space="preserve">   年初预留</t>
  </si>
  <si>
    <t xml:space="preserve">   其他支出</t>
  </si>
  <si>
    <t xml:space="preserve">      其他支出</t>
  </si>
  <si>
    <t>二十、预备费</t>
  </si>
  <si>
    <t>二十一、债务付息支出</t>
  </si>
  <si>
    <t xml:space="preserve">      地方政府其他一般债务付息支出</t>
  </si>
  <si>
    <t>表4</t>
  </si>
  <si>
    <t>2017年新兴县本级一般公共预算基本支出表
（按政府预算经济分类）</t>
  </si>
  <si>
    <t>项         目</t>
  </si>
  <si>
    <t>基本支出合计</t>
  </si>
  <si>
    <t xml:space="preserve">    机关工资福利支出</t>
  </si>
  <si>
    <t xml:space="preserve">        工资奖金津补贴</t>
  </si>
  <si>
    <t xml:space="preserve">        社会保障缴费</t>
  </si>
  <si>
    <t xml:space="preserve">        住房公积金</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</si>
  <si>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</si>
  <si>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</si>
  <si>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</si>
  <si>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</si>
  <si>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</si>
  <si>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</si>
  <si>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</si>
  <si>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</si>
  <si>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</si>
  <si>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</si>
  <si>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</si>
  <si>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</si>
  <si>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机关资本性支出（一）</t>
  </si>
  <si>
    <t xml:space="preserve">        公务用车购置</t>
  </si>
  <si>
    <t xml:space="preserve">        设备购置</t>
  </si>
  <si>
    <t xml:space="preserve">        其他资本性支出</t>
  </si>
  <si>
    <t xml:space="preserve">    对事业单位经常性补助</t>
  </si>
  <si>
    <t xml:space="preserve">        工资福利支出</t>
  </si>
  <si>
    <t xml:space="preserve">        商品和服务支出</t>
  </si>
  <si>
    <t xml:space="preserve">    对事业单位资本性补助</t>
  </si>
  <si>
    <t xml:space="preserve">        资本性支出（一）</t>
  </si>
  <si>
    <r>
      <t xml:space="preserve"> </t>
    </r>
    <r>
      <rPr>
        <sz val="12"/>
        <rFont val="宋体"/>
        <charset val="134"/>
      </rPr>
      <t xml:space="preserve">   </t>
    </r>
    <r>
      <rPr>
        <sz val="12"/>
        <rFont val="宋体"/>
        <charset val="134"/>
      </rPr>
      <t>对企业补助</t>
    </r>
  </si>
  <si>
    <r>
      <t xml:space="preserve">  </t>
    </r>
    <r>
      <rPr>
        <sz val="12"/>
        <rFont val="宋体"/>
        <charset val="134"/>
      </rPr>
      <t xml:space="preserve">      </t>
    </r>
    <r>
      <rPr>
        <sz val="12"/>
        <rFont val="宋体"/>
        <charset val="134"/>
      </rPr>
      <t>费用补贴</t>
    </r>
  </si>
  <si>
    <r>
      <t xml:space="preserve">  </t>
    </r>
    <r>
      <rPr>
        <sz val="12"/>
        <rFont val="宋体"/>
        <charset val="134"/>
      </rPr>
      <t xml:space="preserve">      </t>
    </r>
    <r>
      <rPr>
        <sz val="12"/>
        <rFont val="宋体"/>
        <charset val="134"/>
      </rPr>
      <t>其他对企业补助</t>
    </r>
  </si>
  <si>
    <t xml:space="preserve">    对个人和家庭的补助</t>
  </si>
  <si>
    <t xml:space="preserve">        社会福利和救助</t>
  </si>
  <si>
    <t xml:space="preserve">        助学金</t>
  </si>
  <si>
    <t xml:space="preserve">        个人农业生产补贴</t>
  </si>
  <si>
    <t xml:space="preserve">        离退休费</t>
  </si>
  <si>
    <t xml:space="preserve">        其他对个人和家庭的补助</t>
  </si>
  <si>
    <r>
      <t xml:space="preserve"> </t>
    </r>
    <r>
      <rPr>
        <sz val="12"/>
        <rFont val="宋体"/>
        <charset val="134"/>
      </rPr>
      <t xml:space="preserve">   </t>
    </r>
    <r>
      <rPr>
        <sz val="12"/>
        <rFont val="宋体"/>
        <charset val="134"/>
      </rPr>
      <t>债务利息及费用支出</t>
    </r>
  </si>
  <si>
    <r>
      <t xml:space="preserve"> </t>
    </r>
    <r>
      <rPr>
        <sz val="12"/>
        <rFont val="宋体"/>
        <charset val="134"/>
      </rPr>
      <t xml:space="preserve">      </t>
    </r>
    <r>
      <rPr>
        <sz val="12"/>
        <rFont val="宋体"/>
        <charset val="134"/>
      </rPr>
      <t xml:space="preserve"> 国内债务付息</t>
    </r>
  </si>
  <si>
    <t xml:space="preserve">    其他支出</t>
  </si>
  <si>
    <t xml:space="preserve">        年初预留</t>
  </si>
  <si>
    <t xml:space="preserve">        其他支出</t>
  </si>
  <si>
    <t>表17</t>
  </si>
  <si>
    <t>功能分类编码</t>
  </si>
  <si>
    <t>2018年预算</t>
  </si>
  <si>
    <t>本年预算数为上年预算数的%</t>
  </si>
  <si>
    <t>上一次</t>
  </si>
  <si>
    <t>专项类级</t>
  </si>
  <si>
    <t>校验</t>
  </si>
  <si>
    <t>变动</t>
  </si>
  <si>
    <t>上一次2018年预算</t>
  </si>
  <si>
    <t>一、省级对市县税收返还及转移支付</t>
  </si>
  <si>
    <t>230</t>
  </si>
  <si>
    <t xml:space="preserve"> （一）对市县税收返还</t>
  </si>
  <si>
    <t>23001</t>
  </si>
  <si>
    <t xml:space="preserve">     所得税基数返还支出</t>
  </si>
  <si>
    <t>2300102</t>
  </si>
  <si>
    <t xml:space="preserve">     成品油价格和税费改革税收返还支出</t>
  </si>
  <si>
    <t>2300103</t>
  </si>
  <si>
    <t xml:space="preserve">     增值税税收返还支出</t>
  </si>
  <si>
    <t>2300104</t>
  </si>
  <si>
    <t xml:space="preserve">     增值税“五五分享”税收返还支出</t>
  </si>
  <si>
    <t xml:space="preserve">     消费税税收返还支出</t>
  </si>
  <si>
    <t>2300105</t>
  </si>
  <si>
    <t xml:space="preserve">     其他税收返还支出</t>
  </si>
  <si>
    <t>2300199</t>
  </si>
  <si>
    <t xml:space="preserve"> （二）对市县转移支付</t>
  </si>
  <si>
    <t>23002</t>
  </si>
  <si>
    <t xml:space="preserve">    1.一般性转移支付</t>
  </si>
  <si>
    <t xml:space="preserve">     体制补助支出</t>
  </si>
  <si>
    <t>2300201</t>
  </si>
  <si>
    <t xml:space="preserve">     均衡性转移支付支出</t>
  </si>
  <si>
    <t>2300202</t>
  </si>
  <si>
    <t xml:space="preserve">     县级基本财力保障机制奖补资金支出</t>
  </si>
  <si>
    <t>2300207</t>
  </si>
  <si>
    <t xml:space="preserve">     结算补助支出</t>
  </si>
  <si>
    <t>2300208</t>
  </si>
  <si>
    <t xml:space="preserve">     资源枯竭型城市转移支付补助支出</t>
  </si>
  <si>
    <t>2300212</t>
  </si>
  <si>
    <t xml:space="preserve">     企业事业单位划转补助支出</t>
  </si>
  <si>
    <t>2300214</t>
  </si>
  <si>
    <t xml:space="preserve">     基层公检法司转移支付支出</t>
  </si>
  <si>
    <t>2300220</t>
  </si>
  <si>
    <t xml:space="preserve">     城乡义务教育转移支付支出</t>
  </si>
  <si>
    <t>2300221</t>
  </si>
  <si>
    <t xml:space="preserve">     基本养老金转移支付支出</t>
  </si>
  <si>
    <t>2300222</t>
  </si>
  <si>
    <t xml:space="preserve">     城乡居民医疗保险转移支付支出</t>
  </si>
  <si>
    <t>2300223</t>
  </si>
  <si>
    <t xml:space="preserve">     农村综合改革转移支付支出</t>
  </si>
  <si>
    <t>2300224</t>
  </si>
  <si>
    <t xml:space="preserve">     产粮（油）大县奖励资金支出</t>
  </si>
  <si>
    <t>2300225</t>
  </si>
  <si>
    <t xml:space="preserve">     重点生态功能区转移支付支出</t>
  </si>
  <si>
    <t>2300226</t>
  </si>
  <si>
    <t xml:space="preserve">     固定数额补助支出</t>
  </si>
  <si>
    <t>2300227</t>
  </si>
  <si>
    <t xml:space="preserve">     革命老区转移支付支出</t>
  </si>
  <si>
    <t>2300228</t>
  </si>
  <si>
    <t xml:space="preserve">     民族地区转移支付支出</t>
  </si>
  <si>
    <t>2300229</t>
  </si>
  <si>
    <t xml:space="preserve">     边疆地区转移支付支出</t>
  </si>
  <si>
    <t>2300230</t>
  </si>
  <si>
    <t xml:space="preserve">     贫困地区转移支付支出</t>
  </si>
  <si>
    <t>2300231</t>
  </si>
  <si>
    <t xml:space="preserve">     其他一般性转移支付支出</t>
  </si>
  <si>
    <t>2300299</t>
  </si>
  <si>
    <t xml:space="preserve">   2.专项转移支付</t>
  </si>
  <si>
    <t>23003</t>
  </si>
  <si>
    <t xml:space="preserve">     一般公共服务支出</t>
  </si>
  <si>
    <t>2300301</t>
  </si>
  <si>
    <t xml:space="preserve">       其中：科技创新战略专项资金</t>
  </si>
  <si>
    <t xml:space="preserve">       科技创新战略专项资金</t>
  </si>
  <si>
    <t xml:space="preserve">       区域协调发展战略专项资金</t>
  </si>
  <si>
    <t xml:space="preserve">       省委特支</t>
  </si>
  <si>
    <t xml:space="preserve">       高校毕业生到农村基层支教、支农、支医和扶贫经费补助</t>
  </si>
  <si>
    <t xml:space="preserve">       财政部下达1984以来接收军转干部人员经费和政法增编经费</t>
  </si>
  <si>
    <t xml:space="preserve">       博士后专项经费</t>
  </si>
  <si>
    <t xml:space="preserve">       促进经济发展专项资金</t>
  </si>
  <si>
    <t xml:space="preserve">       社会福利专项资金</t>
  </si>
  <si>
    <t xml:space="preserve">       文化繁荣发展专项资金</t>
  </si>
  <si>
    <t xml:space="preserve">       省总工会困难职工帮扶专项经费</t>
  </si>
  <si>
    <t xml:space="preserve">       精神文明工作专项（慎海雄常委掌握）</t>
  </si>
  <si>
    <t xml:space="preserve">       高校毕业生“三支一扶”计划中央补助资金</t>
  </si>
  <si>
    <t xml:space="preserve">       县级纪检监察机关办案专项经费</t>
  </si>
  <si>
    <t xml:space="preserve">       农业财政管理项目经费</t>
  </si>
  <si>
    <t xml:space="preserve">       县级地方党委政府主要领导干部经济责任异地同步审计及领导干部自然资源资产离任审计经费</t>
  </si>
  <si>
    <t xml:space="preserve">       财政部提前下达2018年高校毕业生“三支一扶”计划中央补助资金</t>
  </si>
  <si>
    <t xml:space="preserve">       促进就业创业发展专项资金</t>
  </si>
  <si>
    <t xml:space="preserve">       党务工作专项（任学锋常委掌握）</t>
  </si>
  <si>
    <t xml:space="preserve">       工商联专项补助资金</t>
  </si>
  <si>
    <t xml:space="preserve">       经信交通工作专项（袁宝成副省长掌握）</t>
  </si>
  <si>
    <t xml:space="preserve">       第六届全省少数民族传统体育运动会经费</t>
  </si>
  <si>
    <t xml:space="preserve">       群团工作专项（邹铭常委掌握）</t>
  </si>
  <si>
    <t xml:space="preserve">       妇女维权与信息服务站项目资金</t>
  </si>
  <si>
    <t xml:space="preserve">       人大工作专项（省人大主任掌握）</t>
  </si>
  <si>
    <t xml:space="preserve">       审计系统自身建设专项经费</t>
  </si>
  <si>
    <t xml:space="preserve">       商贸口岸工作专项（陈云贤同志掌握）</t>
  </si>
  <si>
    <t xml:space="preserve">       “妇女之家”示范点建设项目资金</t>
  </si>
  <si>
    <t xml:space="preserve">       政协专项（政协主席掌握）</t>
  </si>
  <si>
    <t xml:space="preserve">       工商行政管理专项补助经费</t>
  </si>
  <si>
    <t xml:space="preserve">       纪检工作专项（施克辉常委掌握）</t>
  </si>
  <si>
    <t xml:space="preserve">       各地级市立法联系点建设运作项目经费</t>
  </si>
  <si>
    <t xml:space="preserve">       预防腐败工作专项（施克辉常委掌握）</t>
  </si>
  <si>
    <t xml:space="preserve">       民族宗教地区补助专项经费</t>
  </si>
  <si>
    <t xml:space="preserve">       党代表联络工作专项经费</t>
  </si>
  <si>
    <t xml:space="preserve">       党建专款（邹铭常委掌握）</t>
  </si>
  <si>
    <t xml:space="preserve">       农产品成本调查经费</t>
  </si>
  <si>
    <t xml:space="preserve">       省编办境外培训经费</t>
  </si>
  <si>
    <t xml:space="preserve">       统战专款（曾志权常委掌握）</t>
  </si>
  <si>
    <t xml:space="preserve">       农产品价格成本调查工作经费</t>
  </si>
  <si>
    <t xml:space="preserve">     国防支出</t>
  </si>
  <si>
    <t>2300303</t>
  </si>
  <si>
    <t xml:space="preserve">     公共安全支出</t>
  </si>
  <si>
    <t xml:space="preserve">       解决特殊疑难信访问题资金</t>
  </si>
  <si>
    <t>2300304</t>
  </si>
  <si>
    <t xml:space="preserve">       其中：社会治理专项资金</t>
  </si>
  <si>
    <t xml:space="preserve">       调研督察专款（江凌常委掌握）</t>
  </si>
  <si>
    <t xml:space="preserve">       社会治理专项资金</t>
  </si>
  <si>
    <t xml:space="preserve">       缉毒工作经费</t>
  </si>
  <si>
    <t xml:space="preserve">       政府专职消防队员业务经费补助</t>
  </si>
  <si>
    <t xml:space="preserve">       禁毒补助经费</t>
  </si>
  <si>
    <t xml:space="preserve">       财政部提前下达2018年军队转业干部补助经费预算指标（第二批）(2017年接收军队转业干部2018年人员经费）</t>
  </si>
  <si>
    <t xml:space="preserve">     教育支出</t>
  </si>
  <si>
    <t xml:space="preserve">       PPP工作经费</t>
  </si>
  <si>
    <t>2300305</t>
  </si>
  <si>
    <t xml:space="preserve">       其中：教育发展专项资金</t>
  </si>
  <si>
    <t xml:space="preserve">       财政监督检查工作经费</t>
  </si>
  <si>
    <t xml:space="preserve">       教育发展专项资金</t>
  </si>
  <si>
    <t xml:space="preserve">       中职免学费资金</t>
  </si>
  <si>
    <t xml:space="preserve">       农村义务教育薄弱学校改造补助资金</t>
  </si>
  <si>
    <t xml:space="preserve">       行政事业性资产管理经费</t>
  </si>
  <si>
    <t xml:space="preserve">       地方教育附加安排的债务还本付息资金</t>
  </si>
  <si>
    <t xml:space="preserve">       普通高中家庭经济困难学生助学金</t>
  </si>
  <si>
    <t xml:space="preserve">       财政部下达工商行政管理专项补助经费</t>
  </si>
  <si>
    <t xml:space="preserve">       建立健全我省普通高校和高中阶段教育学校家庭经济困难学生资助政策体系——普通高中家庭经济困难学生助学金</t>
  </si>
  <si>
    <t xml:space="preserve">       学前教育困难家庭幼儿生活费补助</t>
  </si>
  <si>
    <t xml:space="preserve">       对台工作专项（曾志权常委掌握）</t>
  </si>
  <si>
    <t xml:space="preserve">       学生资助补助经费（中等职业教育助学）</t>
  </si>
  <si>
    <t xml:space="preserve">       学生资助补助经费（中等职业教育助学）—中职免学费补助资金</t>
  </si>
  <si>
    <t xml:space="preserve">       现代职业教育质量提升计划专项资金--高职部分</t>
  </si>
  <si>
    <t xml:space="preserve">       财政部提前下达2018年解决特殊疑难信访问题补助经费</t>
  </si>
  <si>
    <t xml:space="preserve">       现代职业教育质量提升计划专项资金--中职部分</t>
  </si>
  <si>
    <t xml:space="preserve">       支持学前教育发展资金</t>
  </si>
  <si>
    <t xml:space="preserve">       债务管理工作经费</t>
  </si>
  <si>
    <t xml:space="preserve">       广东以色列理工学院基本建设和办学补助</t>
  </si>
  <si>
    <t xml:space="preserve">       学生资助补助经费——技工院校中职免学费补助资金</t>
  </si>
  <si>
    <t xml:space="preserve">       税政工作经费</t>
  </si>
  <si>
    <t xml:space="preserve">       教育精准扶贫项目</t>
  </si>
  <si>
    <t xml:space="preserve">       行政事业国有资产出租出借成本性和工作经费支出(广东省中小企业服务中心，公益一类）</t>
  </si>
  <si>
    <t xml:space="preserve">       国家励志奖学金及普通高校助学金</t>
  </si>
  <si>
    <t xml:space="preserve">       财政部下达农产品成本调查经费</t>
  </si>
  <si>
    <t xml:space="preserve">       少数民族地区少数民族大学生资助资金</t>
  </si>
  <si>
    <t xml:space="preserve">       中等职业学校国家助学金</t>
  </si>
  <si>
    <t xml:space="preserve">       世行贷款项目配套资金</t>
  </si>
  <si>
    <t xml:space="preserve">       学生资助补助经费（普通高中助学）</t>
  </si>
  <si>
    <t xml:space="preserve">       财政部提前下达2018年边海防基础设施维护费</t>
  </si>
  <si>
    <t xml:space="preserve">       学生资助补助经费（高等教育）</t>
  </si>
  <si>
    <t xml:space="preserve">       财政部提前下达2018年人民防空经费</t>
  </si>
  <si>
    <t xml:space="preserve">       特殊教育补助经费</t>
  </si>
  <si>
    <t xml:space="preserve">       学生资助补助经费（普通高中助学）--普通高中免学费补助资金</t>
  </si>
  <si>
    <t xml:space="preserve">       学生资助补助经费——技工院校中职助学金补助资金</t>
  </si>
  <si>
    <t xml:space="preserve">       研究生国家助学金</t>
  </si>
  <si>
    <t xml:space="preserve">       武警、消防、边防后勤保障资金</t>
  </si>
  <si>
    <t xml:space="preserve">       高等学校家庭经济困难学生免学费补助</t>
  </si>
  <si>
    <t xml:space="preserve">     科学技术支出</t>
  </si>
  <si>
    <t xml:space="preserve">       财政部提前下达2018年禁毒补助经费</t>
  </si>
  <si>
    <t>2300306</t>
  </si>
  <si>
    <t xml:space="preserve">       公共安全工作专项（李春生副省长掌握）</t>
  </si>
  <si>
    <t xml:space="preserve">       政法工作专项（机动部分）</t>
  </si>
  <si>
    <t xml:space="preserve">       中央引导地方科技发展专项资金</t>
  </si>
  <si>
    <t xml:space="preserve">       维护社会稳定专款（何忠友常委掌握）</t>
  </si>
  <si>
    <t xml:space="preserve">       地方志编修经费</t>
  </si>
  <si>
    <t xml:space="preserve">       省未成年管教所育新中学教育经费</t>
  </si>
  <si>
    <t xml:space="preserve">       广东省基层科普行动计划</t>
  </si>
  <si>
    <t xml:space="preserve">       科普信息化和学术创新能力提升计划</t>
  </si>
  <si>
    <t xml:space="preserve">       教育配套中央等支出</t>
  </si>
  <si>
    <t xml:space="preserve">     文化体育与传媒支出</t>
  </si>
  <si>
    <t xml:space="preserve">       预留教育规划政策性增支（归垫）</t>
  </si>
  <si>
    <t>2300307</t>
  </si>
  <si>
    <t xml:space="preserve">       其中：补齐人均公共文化财政支出短板奖补资金</t>
  </si>
  <si>
    <t xml:space="preserve">       预留政策性增支</t>
  </si>
  <si>
    <t xml:space="preserve">       补齐人均公共文化财政支出短板奖补资金</t>
  </si>
  <si>
    <t xml:space="preserve">       乡村振兴战略专项资金</t>
  </si>
  <si>
    <t xml:space="preserve">       财政部提前下达2018年农村义务教育薄弱学校改造补助资金</t>
  </si>
  <si>
    <t xml:space="preserve">       中央补助地方公共文化服务体系建设专项资金</t>
  </si>
  <si>
    <t xml:space="preserve">       博物馆纪念馆逐步免费开放补助资金</t>
  </si>
  <si>
    <t xml:space="preserve">       政府性基金转列一般公共预算新增的教育资金</t>
  </si>
  <si>
    <t xml:space="preserve">       国家文物保护专项资金</t>
  </si>
  <si>
    <t xml:space="preserve">       其他部门办学奖助类经费以及免学费</t>
  </si>
  <si>
    <t xml:space="preserve">       美术馆 公共图书馆 文化馆（站）免费开放补助资金</t>
  </si>
  <si>
    <t xml:space="preserve">       公共体育场馆向社会免费或低收费开放补助资金</t>
  </si>
  <si>
    <t xml:space="preserve">       非物质文化遗产保护资金</t>
  </si>
  <si>
    <t xml:space="preserve">       非物质文化遗产保护专项资金</t>
  </si>
  <si>
    <t xml:space="preserve">       市县台站修缮救灾补助</t>
  </si>
  <si>
    <t xml:space="preserve">       财政部提前下达2018年学生资助补助经费（中等职业教育助学）—中职免学费补助资金</t>
  </si>
  <si>
    <t xml:space="preserve">     社会保障和就业支出</t>
  </si>
  <si>
    <t xml:space="preserve">       财政部提前下达2018年现代职业教育质量提升计划专项资金--高职部分</t>
  </si>
  <si>
    <t>2300308</t>
  </si>
  <si>
    <t xml:space="preserve">       其中：困难群众救助补助资金</t>
  </si>
  <si>
    <t xml:space="preserve">       财政部提前下达2018年现代职业教育质量提升计划专项资金--中职部分</t>
  </si>
  <si>
    <t xml:space="preserve">       财政部提前下达2018年支持学前教育发展资金</t>
  </si>
  <si>
    <t xml:space="preserve">       退役安置补助经费（人员）</t>
  </si>
  <si>
    <t xml:space="preserve">       优抚对象抚恤补助经费</t>
  </si>
  <si>
    <t xml:space="preserve">       财政部提前下达2018年学生资助补助经费——技工院校中职免学费补助资金</t>
  </si>
  <si>
    <t xml:space="preserve">       优抚抚恤补助资金</t>
  </si>
  <si>
    <t xml:space="preserve">       教育新增预算预留资金</t>
  </si>
  <si>
    <t xml:space="preserve">       就业补助资金</t>
  </si>
  <si>
    <t xml:space="preserve">       职业教育补差经费</t>
  </si>
  <si>
    <t xml:space="preserve">       退役安置补助经费——管理机构经费</t>
  </si>
  <si>
    <t xml:space="preserve">       残疾人事业发展资金</t>
  </si>
  <si>
    <t xml:space="preserve">       技工院校建档立卡贫困家庭生活费补助</t>
  </si>
  <si>
    <t xml:space="preserve">       基层民政业务管理补助资金</t>
  </si>
  <si>
    <t xml:space="preserve">       拥军优属等慰问活动经费</t>
  </si>
  <si>
    <t xml:space="preserve">       财政部提前下达2018年学生资助补助经费（普通高中助学）</t>
  </si>
  <si>
    <t xml:space="preserve">       救灾物资储备管理经费</t>
  </si>
  <si>
    <t xml:space="preserve">       财政部提前下达2018年学生资助补助经费（中等职业教育助学）预算—中职助学金补助资金</t>
  </si>
  <si>
    <t xml:space="preserve">       军供站补助</t>
  </si>
  <si>
    <t xml:space="preserve">       科技教育工作专项（黄宁生副省长掌握）</t>
  </si>
  <si>
    <t xml:space="preserve">       民族地区劳动力开发</t>
  </si>
  <si>
    <t xml:space="preserve">       中等职业学院国家助学金（技工口）</t>
  </si>
  <si>
    <t xml:space="preserve">       省界管理经费</t>
  </si>
  <si>
    <t xml:space="preserve">       财政部提前下达2018年学生资助补助经费（高等教育）</t>
  </si>
  <si>
    <t xml:space="preserve">     医疗卫生与计划生育支出</t>
  </si>
  <si>
    <t xml:space="preserve">       财政部提前下达2018年特殊教育补助经费</t>
  </si>
  <si>
    <t>2300310</t>
  </si>
  <si>
    <t xml:space="preserve">       其中：医疗卫生健康事业发展专项资金</t>
  </si>
  <si>
    <t xml:space="preserve">       财政部提前下达2018年学生资助补助经费（普通高中助学）--普通高中免学费补助资金</t>
  </si>
  <si>
    <t xml:space="preserve">       医疗卫生健康事业发展专项资金</t>
  </si>
  <si>
    <t xml:space="preserve">       财政部提前下达2018年学生资助补助经费——技工院校中职助学金补助资金</t>
  </si>
  <si>
    <t xml:space="preserve">       基本公共卫生服务补助资金</t>
  </si>
  <si>
    <t xml:space="preserve">       公共卫生服务补助资金</t>
  </si>
  <si>
    <t xml:space="preserve">       医疗服务能力提升补助资金</t>
  </si>
  <si>
    <t xml:space="preserve">       基本药物制度补助资金</t>
  </si>
  <si>
    <t xml:space="preserve">       农村计生奖励经费</t>
  </si>
  <si>
    <t xml:space="preserve">       优抚对象医疗保障经费</t>
  </si>
  <si>
    <t xml:space="preserve">       国家科技创新能力建设省级配套资金</t>
  </si>
  <si>
    <t xml:space="preserve">       国家免费孕前优生健康检查项目试点政策省补助资金</t>
  </si>
  <si>
    <t xml:space="preserve">       新能源汽车补贴缺口资金</t>
  </si>
  <si>
    <t xml:space="preserve">       医疗救助补助资金（疾病应急救助补助资金）</t>
  </si>
  <si>
    <t xml:space="preserve">       财政部提前下达2018年中央引导地方科技发展专项资金</t>
  </si>
  <si>
    <t xml:space="preserve">       计划生育转移支付资金</t>
  </si>
  <si>
    <t xml:space="preserve">       中青年专家服务和院士津补贴</t>
  </si>
  <si>
    <t xml:space="preserve">       城乡居民基本医疗保险宣传基本经费</t>
  </si>
  <si>
    <t xml:space="preserve">       财政部下达基层科普行动计划资金</t>
  </si>
  <si>
    <t xml:space="preserve">       城乡居民基本医疗保险宣传培训经费</t>
  </si>
  <si>
    <t xml:space="preserve">     节能环保支出</t>
  </si>
  <si>
    <t>2300311</t>
  </si>
  <si>
    <t xml:space="preserve">       其中：生态环境保护专项资金</t>
  </si>
  <si>
    <t xml:space="preserve">       生态环境保护专项资金</t>
  </si>
  <si>
    <t xml:space="preserve">       财政部提前下达部分2018年城市管网专项资金</t>
  </si>
  <si>
    <t xml:space="preserve">       水污染防治资金</t>
  </si>
  <si>
    <t xml:space="preserve">       财政部提前下达2018年中央补助地方公共文化服务体系建设专项资金</t>
  </si>
  <si>
    <t xml:space="preserve">       茂名石化炼油厂卫生防护距离内居民搬迁安置补助资金</t>
  </si>
  <si>
    <t xml:space="preserve">       广东省建成小康社会人均公共文化财政支出资金</t>
  </si>
  <si>
    <t xml:space="preserve">       茂名石化炼油厂卫生防护距离内居民搬迁安置省级补助资金</t>
  </si>
  <si>
    <t xml:space="preserve">       农村环境整治资金支持传统村落保护</t>
  </si>
  <si>
    <t xml:space="preserve">       财政部提前下达2018年博物馆纪念馆逐步免费开放补助资金</t>
  </si>
  <si>
    <t xml:space="preserve">     城乡社区支出</t>
  </si>
  <si>
    <t xml:space="preserve">       财政部提前下达2018年国家文物保护专项资金</t>
  </si>
  <si>
    <t>2300312</t>
  </si>
  <si>
    <t xml:space="preserve">       其中：区域协调发展战略专项资金</t>
  </si>
  <si>
    <t xml:space="preserve">       财政部提前下达2018年美术馆 公共图书馆 文化馆（站）免费开放补助资金</t>
  </si>
  <si>
    <t xml:space="preserve">       省级旅游景点建设</t>
  </si>
  <si>
    <t xml:space="preserve">       财政部提前下达2018年公共体育场馆向社会免费或低收费开放补助资金</t>
  </si>
  <si>
    <t xml:space="preserve">       财政部提前下达2018年非物质文化遗产保护专项资金</t>
  </si>
  <si>
    <t xml:space="preserve">     农林水支出</t>
  </si>
  <si>
    <t>2300313</t>
  </si>
  <si>
    <t xml:space="preserve">       其中：乡村振兴战略专项资金</t>
  </si>
  <si>
    <t xml:space="preserve">       扶贫及基层组织保障资金</t>
  </si>
  <si>
    <t xml:space="preserve">       困难群众救助补助资金</t>
  </si>
  <si>
    <t xml:space="preserve">       生态公益林补助资金</t>
  </si>
  <si>
    <t xml:space="preserve">       财政部提前下达2018年困难群众基本生活救助补助</t>
  </si>
  <si>
    <t xml:space="preserve">       离任村（社区）干部生活补助资金</t>
  </si>
  <si>
    <t xml:space="preserve">       农业综合开发补助资金</t>
  </si>
  <si>
    <t xml:space="preserve">       财政部提前下达2018年退役安置补助经费（人员）</t>
  </si>
  <si>
    <t xml:space="preserve">       财政部提前下达2018年优抚对象抚恤补助经费</t>
  </si>
  <si>
    <t xml:space="preserve">       大中型水库移民后期扶持资金</t>
  </si>
  <si>
    <t xml:space="preserve">       村务监督委员会补贴资金</t>
  </si>
  <si>
    <t xml:space="preserve">       离任村（社区）干部生活补贴</t>
  </si>
  <si>
    <t xml:space="preserve">       财政部提前下达2018年就业补助资金</t>
  </si>
  <si>
    <t xml:space="preserve">       军转干生活费补贴资金</t>
  </si>
  <si>
    <t xml:space="preserve">       护林员队伍建设资金</t>
  </si>
  <si>
    <t xml:space="preserve">       列支返还非税支出（预留资金）</t>
  </si>
  <si>
    <t xml:space="preserve">       水利基础设施建设及行业发展资金</t>
  </si>
  <si>
    <t xml:space="preserve">       财政部提前下达2018年退役安置补助经费——管理机构经费</t>
  </si>
  <si>
    <t xml:space="preserve">       财政部提前下达2018年残疾人事业发展资金</t>
  </si>
  <si>
    <t xml:space="preserve">       现代农业产业发展主导产业带项目资金</t>
  </si>
  <si>
    <t xml:space="preserve">       困难群众救助补助-工作经费</t>
  </si>
  <si>
    <t xml:space="preserve">       休（禁）渔渔民生产生活补助资金</t>
  </si>
  <si>
    <t xml:space="preserve">       普惠金融发展专项资金</t>
  </si>
  <si>
    <t xml:space="preserve">       残疾人事业政策性增支</t>
  </si>
  <si>
    <t xml:space="preserve">       改变省属水电厂利益分配后税收返还</t>
  </si>
  <si>
    <t xml:space="preserve">       农业生产救灾及特大防汛抗旱补助资金</t>
  </si>
  <si>
    <t xml:space="preserve">       抚恤补助资金</t>
  </si>
  <si>
    <t xml:space="preserve">       森林保险省级财政保费补贴</t>
  </si>
  <si>
    <t xml:space="preserve">       华侨事务预算</t>
  </si>
  <si>
    <t xml:space="preserve">       2018年省级普惠金融发展资金项目</t>
  </si>
  <si>
    <t xml:space="preserve">       村务公开工作经费</t>
  </si>
  <si>
    <t xml:space="preserve">       贫困归侨扶贫救助补助资金</t>
  </si>
  <si>
    <t xml:space="preserve">       山区创业青年培训经费</t>
  </si>
  <si>
    <t xml:space="preserve">       1-4级（分散）伤病残退役士兵购建房补助经费</t>
  </si>
  <si>
    <t xml:space="preserve">       农业补贴资金（后备奶牛补贴）</t>
  </si>
  <si>
    <t xml:space="preserve">       村（社区）“两委”正职奖励津贴经费</t>
  </si>
  <si>
    <t xml:space="preserve">       残疾人就业保障专项资金</t>
  </si>
  <si>
    <t xml:space="preserve">     交通运输支出</t>
  </si>
  <si>
    <t>2300314</t>
  </si>
  <si>
    <t xml:space="preserve">       医疗救助资金</t>
  </si>
  <si>
    <t xml:space="preserve">       车辆购置税收入补助地方资金</t>
  </si>
  <si>
    <t xml:space="preserve">       财政部提前下达2018年公共卫生服务补助资金</t>
  </si>
  <si>
    <t xml:space="preserve">       城市公交车成品油价格补助资金</t>
  </si>
  <si>
    <t xml:space="preserve">       财政部提前下达2018年医疗服务能力提升补助资金</t>
  </si>
  <si>
    <t xml:space="preserve">       湛江机场迁建工程</t>
  </si>
  <si>
    <t xml:space="preserve">       财政部提前下达2018年基本药物制度补助资金</t>
  </si>
  <si>
    <t xml:space="preserve">       财政部提前下达2018年医疗救助补助资金</t>
  </si>
  <si>
    <t xml:space="preserve">     资源勘探信息等支出</t>
  </si>
  <si>
    <t xml:space="preserve">       卫生事业发展经费</t>
  </si>
  <si>
    <t>2300315</t>
  </si>
  <si>
    <t xml:space="preserve">       其中：促进经济发展专项资金</t>
  </si>
  <si>
    <t xml:space="preserve">       对口帮扶省级补助新增资金（汕头、湛江、茂名、揭阳）</t>
  </si>
  <si>
    <t xml:space="preserve">       财政部提前下达2018年优抚对象医疗保障经费</t>
  </si>
  <si>
    <t xml:space="preserve">       江门市建设国家小微企业创业创新基地示范城市配套资金</t>
  </si>
  <si>
    <t xml:space="preserve">       岭南中医药材保护经费</t>
  </si>
  <si>
    <t xml:space="preserve">       欠发达地区信息化建设经费</t>
  </si>
  <si>
    <t xml:space="preserve">       社保民政工作专项（林少春副省长掌握）</t>
  </si>
  <si>
    <t xml:space="preserve">       省欠发达地区信息化建设经费</t>
  </si>
  <si>
    <t xml:space="preserve">     商业服务业等支出</t>
  </si>
  <si>
    <t xml:space="preserve">       财政部提前下达2018年医疗救助补助资金（疾病应急救助补助资金）</t>
  </si>
  <si>
    <t>2300316</t>
  </si>
  <si>
    <t xml:space="preserve">       财政部提前下达2018年计划生育转移支付资金</t>
  </si>
  <si>
    <t xml:space="preserve">       外经贸发展专项资金预算</t>
  </si>
  <si>
    <t xml:space="preserve">     金融支出</t>
  </si>
  <si>
    <t>2300317</t>
  </si>
  <si>
    <t xml:space="preserve">       其中：国际金融组织贷款项目协调管理费</t>
  </si>
  <si>
    <t xml:space="preserve">       国际金融组织贷款项目协调管理费</t>
  </si>
  <si>
    <t xml:space="preserve">     国土海洋气象等支出</t>
  </si>
  <si>
    <t>2300320</t>
  </si>
  <si>
    <t xml:space="preserve">       土地整治工作专项资金</t>
  </si>
  <si>
    <t xml:space="preserve">       财政部提前下达2018年水污染防治资金</t>
  </si>
  <si>
    <t xml:space="preserve">       海岛和海域保护资金</t>
  </si>
  <si>
    <t xml:space="preserve">       珠海市人工鱼礁建设及增殖放流项目经费</t>
  </si>
  <si>
    <t xml:space="preserve">       财政部提前下达2018年农村环境整治资金支持传统村落保护</t>
  </si>
  <si>
    <t xml:space="preserve">     住房保障支出</t>
  </si>
  <si>
    <t xml:space="preserve">       城乡环境改善工作专项（许瑞生副省长掌握）</t>
  </si>
  <si>
    <t>2300321</t>
  </si>
  <si>
    <t xml:space="preserve">       中央财政农村危房改造补助资金</t>
  </si>
  <si>
    <t xml:space="preserve">       中央财政城镇保障性安居工程专项资金</t>
  </si>
  <si>
    <t xml:space="preserve">     粮油物资储备支出</t>
  </si>
  <si>
    <t xml:space="preserve">       财政部提前下达2018年林业生态恢复保护资金</t>
  </si>
  <si>
    <t xml:space="preserve">       促进区域协调发展及农村工作专项（常务副省长掌握）</t>
  </si>
  <si>
    <t>2300322</t>
  </si>
  <si>
    <t xml:space="preserve">     其他支出</t>
  </si>
  <si>
    <t>2300399</t>
  </si>
  <si>
    <t xml:space="preserve">       粤东西北地级市城区扩容提质基本建设贷款贴息</t>
  </si>
  <si>
    <t xml:space="preserve">       深圳计划单列市专项补助</t>
  </si>
  <si>
    <t xml:space="preserve">       人防易地建设费补助</t>
  </si>
  <si>
    <t xml:space="preserve">       省价格监测信息采集补助资金</t>
  </si>
  <si>
    <t xml:space="preserve">       水利建设清算资金</t>
  </si>
  <si>
    <t>二、省级上解中央支出</t>
  </si>
  <si>
    <t xml:space="preserve">       财政部提前下达2018年部分农业专项转移支付预算--农业生产发展资金</t>
  </si>
  <si>
    <t xml:space="preserve">       财政部提前下达2018年水利发展资金</t>
  </si>
  <si>
    <t>23006</t>
  </si>
  <si>
    <t xml:space="preserve">   二、省级上解中央支出</t>
  </si>
  <si>
    <t xml:space="preserve">     体制上解支出</t>
  </si>
  <si>
    <t xml:space="preserve">       财政部提前下达2018年农业综合开发补助资金</t>
  </si>
  <si>
    <t>2300601</t>
  </si>
  <si>
    <t xml:space="preserve">     专项上解支出</t>
  </si>
  <si>
    <t>2300602</t>
  </si>
  <si>
    <t xml:space="preserve">       水利还贷资金</t>
  </si>
  <si>
    <t>1.“其他支出”项下列示的项目数较少，主要是实行财政省直管县改革后，财政结算直接到省直管县，原来市级对县级的补助通过省与市、县结算反映，为列收列支事项，不作具体列示。</t>
  </si>
  <si>
    <t xml:space="preserve">       财政部提前下达2018年大中型水库移民后期扶持资金</t>
  </si>
  <si>
    <t>2.部分涉密项目未在本表中反映。</t>
  </si>
  <si>
    <t xml:space="preserve">       “三农”资金</t>
  </si>
  <si>
    <t xml:space="preserve">       救灾应急资金</t>
  </si>
  <si>
    <t xml:space="preserve">       财政部提前下达2018年林业改革发展资金</t>
  </si>
  <si>
    <t xml:space="preserve">       省级民生水利项目贷款还利息[资金来源：飞来峡水利枢纽管理处其他收入安排的支出]</t>
  </si>
  <si>
    <t xml:space="preserve">       财政部提前下达农业保险保费补贴2018年预算</t>
  </si>
  <si>
    <t xml:space="preserve">       省级民生水利项目贷款还利息[资金来源：潮州供水枢纽管理处其他收入安排的支出]</t>
  </si>
  <si>
    <t xml:space="preserve">       农业项目中央投资配套资金</t>
  </si>
  <si>
    <t xml:space="preserve">       粤港澳直通车指标费收入安排的支出（扶贫部分）</t>
  </si>
  <si>
    <t xml:space="preserve">       财政部提前下达2018年普惠金融发展专项资金</t>
  </si>
  <si>
    <t xml:space="preserve">       财政部提前下达2018年农业生产救灾及特大防汛抗旱补助资金</t>
  </si>
  <si>
    <t xml:space="preserve">       农村工作专项资金（曾志权常委掌握）</t>
  </si>
  <si>
    <t xml:space="preserve">       财政部下达华侨事务预算</t>
  </si>
  <si>
    <t xml:space="preserve">       农村财务管理专项经费</t>
  </si>
  <si>
    <t xml:space="preserve">       耕地地力保护补贴工作经费</t>
  </si>
  <si>
    <t xml:space="preserve">       财政部提前下达2018年部分农业专项转移支付预算--农村土地承包经营权确权登记颁证补助资金</t>
  </si>
  <si>
    <t xml:space="preserve">       农村财会人员财政支农政策培训</t>
  </si>
  <si>
    <t xml:space="preserve">       财政部提前下达2018年车辆购置税收入补助地方资金</t>
  </si>
  <si>
    <t xml:space="preserve">       湛江机场等交通基础设施建设政策性增支</t>
  </si>
  <si>
    <t xml:space="preserve">       财政部提前下达2018年城市公交车成品油价格补助资金</t>
  </si>
  <si>
    <t xml:space="preserve">       交通建设清算资金-成品油</t>
  </si>
  <si>
    <t xml:space="preserve">       （广东省信息中心）广东省欠发达地区信息化建设经费</t>
  </si>
  <si>
    <t xml:space="preserve">       （广东省信息中心）2016年省网上办事大厅建设经费</t>
  </si>
  <si>
    <t xml:space="preserve">       （广东省信息中心）2014年省网上办事大厅经费</t>
  </si>
  <si>
    <t xml:space="preserve">       （广东省信息中心）2015年省网上办事大厅经费</t>
  </si>
  <si>
    <t xml:space="preserve">       （广东省信息中心）2015年电子政务专项资金</t>
  </si>
  <si>
    <t xml:space="preserve">       财政部提前下达2018年外经贸发展专项资金预算</t>
  </si>
  <si>
    <t xml:space="preserve">       驻粤部队商贸流通政策性补贴</t>
  </si>
  <si>
    <t xml:space="preserve">       财政部提前下达2018年土地整治工作专项资金</t>
  </si>
  <si>
    <t xml:space="preserve">       财政部提前下达2018年海岛和海域保护资金</t>
  </si>
  <si>
    <t xml:space="preserve">       财政部提前下达2018年中央财政农村危房改造补助资金</t>
  </si>
  <si>
    <t xml:space="preserve">       财政部提前下达2018年部分中央财政城镇保障性安居工程专项资金</t>
  </si>
  <si>
    <t xml:space="preserve">       油价补贴工作经费</t>
  </si>
  <si>
    <t xml:space="preserve">       省对省直管县财政试点市的补助（原来市对县的补助）</t>
  </si>
  <si>
    <t xml:space="preserve">       省级粮库维修资金</t>
  </si>
  <si>
    <t xml:space="preserve">       省对省直管县财政试点市的补助（原县对市的上解）</t>
  </si>
  <si>
    <t xml:space="preserve">       省长基金（马兴瑞省长掌握）</t>
  </si>
  <si>
    <t xml:space="preserve">       政府三农及卫生工作专项（邓海光副省长掌握）</t>
  </si>
  <si>
    <t>表18</t>
  </si>
  <si>
    <t>2018年省级对各市县一般公共预算税收返还和转移支付表</t>
  </si>
  <si>
    <t>合计</t>
  </si>
  <si>
    <t>其中：直管县</t>
  </si>
  <si>
    <t>广州</t>
  </si>
  <si>
    <t>深圳</t>
  </si>
  <si>
    <t>珠海</t>
  </si>
  <si>
    <t>佛山</t>
  </si>
  <si>
    <t>东莞</t>
  </si>
  <si>
    <t>中山</t>
  </si>
  <si>
    <t>一、返还性支出</t>
  </si>
  <si>
    <t>（一)所得税基数返还支出</t>
  </si>
  <si>
    <t>（二）成品油税改革税收返还支出</t>
  </si>
  <si>
    <t>二、一般性转移支付支出</t>
  </si>
  <si>
    <t>（一）体制补助支出</t>
  </si>
  <si>
    <t>（二）结算补助支出</t>
  </si>
  <si>
    <t>（三）固定数额补助支出</t>
  </si>
  <si>
    <t>三、专项转移支付</t>
  </si>
  <si>
    <t>国家励志奖学金及普通高校助学金</t>
  </si>
  <si>
    <t>少数民族地区少数民族大学生资助资金</t>
  </si>
  <si>
    <t>省级普惠金融发展资金项目</t>
  </si>
  <si>
    <t>农业综合开发补助资金</t>
  </si>
  <si>
    <t>乡村振兴战略专项资金</t>
  </si>
  <si>
    <t>......资金</t>
  </si>
  <si>
    <t>河源</t>
  </si>
  <si>
    <t>梅州</t>
  </si>
  <si>
    <t>惠州</t>
  </si>
  <si>
    <t>汕头</t>
  </si>
  <si>
    <t>汕尾</t>
  </si>
  <si>
    <t>韶关</t>
  </si>
  <si>
    <t>江门</t>
  </si>
  <si>
    <t>阳江</t>
  </si>
  <si>
    <t>湛江</t>
  </si>
  <si>
    <t>茂名</t>
  </si>
  <si>
    <t>肇庆</t>
  </si>
  <si>
    <t>清远</t>
  </si>
  <si>
    <t>潮州</t>
  </si>
  <si>
    <t>揭阳</t>
  </si>
  <si>
    <t>云浮</t>
  </si>
  <si>
    <t>备注</t>
  </si>
  <si>
    <t xml:space="preserve"> </t>
  </si>
  <si>
    <t>为贯彻落实《预算法》，推动建立全面规范、公开透明的预算制度，财政部制定了《支出经济分类科目改革方案》（财预〔2017〕98号），自2018年1月1日起正式全面实施。改革后的支出经济分类包括“政府预算支出经济分类”和“部门预算支出经济分类”，两套科目之间保持对应关系，以便政府预算和部门预算相衔接。</t>
  </si>
  <si>
    <r>
      <t>一、</t>
    </r>
    <r>
      <rPr>
        <sz val="16"/>
        <rFont val="黑体"/>
        <charset val="134"/>
      </rPr>
      <t>政府预算支出经济分类科目</t>
    </r>
  </si>
  <si>
    <t>政府预算支出经济分类体现政府预算的管理要求，主要用于政府预算的编制、执行、决算、公开和总预算会计核算。</t>
  </si>
  <si>
    <r>
      <t>（一）机关工资福利支出：</t>
    </r>
    <r>
      <rPr>
        <sz val="16"/>
        <rFont val="仿宋_GB2312"/>
        <family val="3"/>
        <charset val="134"/>
      </rPr>
      <t>反映机关和参照公务员法管理的事业单位（以下简称参公事业单位）在职职工和编制外长期聘用人员的各类劳动报酬，以及为上述人员缴纳的各项社会保险费等。</t>
    </r>
  </si>
  <si>
    <r>
      <t>1.工资奖金津补贴：</t>
    </r>
    <r>
      <rPr>
        <sz val="16"/>
        <rFont val="仿宋_GB2312"/>
        <family val="3"/>
        <charset val="134"/>
      </rPr>
      <t>反映机关和参公事业单位按规定发放的基本工资、津贴补贴、奖金。基本工资、津贴补贴、奖金的说明见部门预算支出经济分类科目说明。</t>
    </r>
  </si>
  <si>
    <r>
      <t>2.社会保障缴费：</t>
    </r>
    <r>
      <rPr>
        <sz val="16"/>
        <rFont val="仿宋_GB2312"/>
        <family val="3"/>
        <charset val="134"/>
      </rPr>
      <t>反映机关和参公事业单位为职工缴纳的基本养老保险缴费、职业年金缴费、城镇职工基本医疗保险缴费、公务员医疗补助缴费，以及失业、工伤、生育、大病统筹和其他社会保障缴费。基本养老保险缴费、职业年金缴费、城镇职工基本医疗保险缴费、公务员医疗补助缴费和其他社会保障缴费的说明见部门预算支出经济分类科目说明。</t>
    </r>
  </si>
  <si>
    <r>
      <t>3.住房公积金：</t>
    </r>
    <r>
      <rPr>
        <sz val="16"/>
        <rFont val="仿宋_GB2312"/>
        <family val="3"/>
        <charset val="134"/>
      </rPr>
      <t>反映机关和参公事业单位按规定为职工缴纳的住房公积金。</t>
    </r>
  </si>
  <si>
    <r>
      <t>4.其他工资福利支出：</t>
    </r>
    <r>
      <rPr>
        <sz val="16"/>
        <rFont val="仿宋_GB2312"/>
        <family val="3"/>
        <charset val="134"/>
      </rPr>
      <t>反映机关和参公事业单位伙食补助费、医疗费和其他工资福利支出。伙食补助费、医疗费和其他工资福利支出的说明见部门预算支出经济分类科目说明。</t>
    </r>
  </si>
  <si>
    <r>
      <t>（二）机关商品和服务支出：</t>
    </r>
    <r>
      <rPr>
        <sz val="16"/>
        <rFont val="仿宋_GB2312"/>
        <family val="3"/>
        <charset val="134"/>
      </rPr>
      <t>反映机关和参公事业单位购买商品和服务的各类支出，不包括用于购置固定资产、战略性和应急性物资储备等资本性支出。</t>
    </r>
  </si>
  <si>
    <r>
      <t>1.办公经费：</t>
    </r>
    <r>
      <rPr>
        <sz val="16"/>
        <rFont val="仿宋_GB2312"/>
        <family val="3"/>
        <charset val="134"/>
      </rPr>
      <t>反映机关和参公事业单位的办公费、印刷费、手续费、水费、电费、邮电费、取暖费、物业管理费、差旅费、租赁费、工会经费、福利费、其他交通费用、税金及附加费用。办公费、印刷费、手续费、水费、电费、邮电费、取暖费、物业管理费、差旅费、租赁费、工会经费、福利费、其他交通费用、税金及附加费用的说明见部门预算支出经济分类科目说明。</t>
    </r>
  </si>
  <si>
    <r>
      <t>2.会议费：</t>
    </r>
    <r>
      <rPr>
        <sz val="16"/>
        <rFont val="仿宋_GB2312"/>
        <family val="3"/>
        <charset val="134"/>
      </rPr>
      <t>反映机关和参公事业单位会议费支出，包括会议期间按规定开支的住宿费、伙食费、会议场地租金、交通费、文件印刷费、医药费等。</t>
    </r>
  </si>
  <si>
    <r>
      <t>3.培训费：</t>
    </r>
    <r>
      <rPr>
        <sz val="16"/>
        <rFont val="仿宋_GB2312"/>
        <family val="3"/>
        <charset val="134"/>
      </rPr>
      <t>反映机关和参公事业单位除因公出国（境）培训费以外的培训费，包括在培训期间发生的师资费、住宿费、伙食费、培训场地费、培训资料费、交通费等各类培训费用。</t>
    </r>
  </si>
  <si>
    <r>
      <t>4.专用材料购置费：</t>
    </r>
    <r>
      <rPr>
        <sz val="16"/>
        <rFont val="仿宋_GB2312"/>
        <family val="3"/>
        <charset val="134"/>
      </rPr>
      <t>反映机关和参公事业单位不纳入固定资产核算范围的专用材料费、被装购置费、专用燃料费。专用材料费、被装购置费、专用燃料费的说明见部门预算支出经济分类科目说明。</t>
    </r>
  </si>
  <si>
    <r>
      <t>5.委托业务费：</t>
    </r>
    <r>
      <rPr>
        <sz val="16"/>
        <rFont val="仿宋_GB2312"/>
        <family val="3"/>
        <charset val="134"/>
      </rPr>
      <t>反映机关和参公事业单位的咨询费、劳务费、委托业务费。咨询费、劳务费、委托业务费的说明见部门预算支出经济分类科目说明。</t>
    </r>
  </si>
  <si>
    <r>
      <t>6.公务接待费：</t>
    </r>
    <r>
      <rPr>
        <sz val="16"/>
        <rFont val="仿宋_GB2312"/>
        <family val="3"/>
        <charset val="134"/>
      </rPr>
      <t>反映机关和参公事业单位按规定开支的各类公务接待（含外宾接待）费用。</t>
    </r>
  </si>
  <si>
    <r>
      <t>7.因公出国（境）费用：</t>
    </r>
    <r>
      <rPr>
        <sz val="16"/>
        <rFont val="仿宋_GB2312"/>
        <family val="3"/>
        <charset val="134"/>
      </rPr>
      <t>反映机关和参公事业单位公务出国(境)的国际旅费、国外城市间交通费、住宿费、伙食费、培训费、公杂费等支出。</t>
    </r>
  </si>
  <si>
    <r>
      <t>8.公务用车运行维护费：</t>
    </r>
    <r>
      <rPr>
        <sz val="16"/>
        <rFont val="仿宋_GB2312"/>
        <family val="3"/>
        <charset val="134"/>
      </rPr>
      <t>反映机关和参公事业单位按规定保留的公务用车燃料费、维修费、过桥过路费、保险费、安全奖励费用等支出。</t>
    </r>
  </si>
  <si>
    <r>
      <t>9.维修（护）费：</t>
    </r>
    <r>
      <rPr>
        <sz val="16"/>
        <rFont val="仿宋_GB2312"/>
        <family val="3"/>
        <charset val="134"/>
      </rPr>
      <t>反映机关和参公事业单位日常开支的固定资产（不包括车船等交通工具）修理和维护费用，网络信息系统运行与维护费用，以及按规定提取的修购基金。</t>
    </r>
  </si>
  <si>
    <r>
      <t>10.其他商品和服务支出：</t>
    </r>
    <r>
      <rPr>
        <sz val="16"/>
        <rFont val="仿宋_GB2312"/>
        <family val="3"/>
        <charset val="134"/>
      </rPr>
      <t>反映上述科目未包括的日常公用支出。如诉讼费、国内组织的会员费、来访费、广告宣传费以及离休人员特需费、离退休人员公用经费等。</t>
    </r>
  </si>
  <si>
    <r>
      <t>（三）机关资本性支出（一）：</t>
    </r>
    <r>
      <rPr>
        <sz val="16"/>
        <rFont val="仿宋_GB2312"/>
        <family val="3"/>
        <charset val="134"/>
      </rPr>
      <t>反映机关和参公事业单位资本性支出。</t>
    </r>
  </si>
  <si>
    <r>
      <t>1.房屋建筑物购建：</t>
    </r>
    <r>
      <rPr>
        <sz val="16"/>
        <rFont val="仿宋_GB2312"/>
        <family val="3"/>
        <charset val="134"/>
      </rPr>
      <t>反映机关和参公事业单位用于购买、自行建造办公用房、仓库、职工生活用房、教学科研用房、学生宿舍、食堂等建筑物（含附属设施，如电梯、通讯线路、水气管道等）的支出。</t>
    </r>
  </si>
  <si>
    <r>
      <t>2.基础设施建设：</t>
    </r>
    <r>
      <rPr>
        <sz val="16"/>
        <rFont val="仿宋_GB2312"/>
        <family val="3"/>
        <charset val="134"/>
      </rPr>
      <t>反映机关和参公事业单位用于农田设施、道路、铁路、桥梁、水坝和机场、车站、码头等公共基础设施建设方面的支出。</t>
    </r>
  </si>
  <si>
    <r>
      <t>3.公务用车购置：</t>
    </r>
    <r>
      <rPr>
        <sz val="16"/>
        <rFont val="仿宋_GB2312"/>
        <family val="3"/>
        <charset val="134"/>
      </rPr>
      <t>反映机关和参公事业单位公务用车购置支出（含车辆购置税、牌照费）。</t>
    </r>
  </si>
  <si>
    <r>
      <t>4.土地征迁补偿和安置支出：</t>
    </r>
    <r>
      <rPr>
        <sz val="16"/>
        <rFont val="仿宋_GB2312"/>
        <family val="3"/>
        <charset val="134"/>
      </rPr>
      <t>反映机关和参公事业单位用于土地补偿、安置补助、地上附着物和青苗补偿、拆迁补偿方面的支出。土地补偿、安置补助、地上附着物和青苗补偿、拆迁补偿的说明见部门预算支出经济分类科目说明。</t>
    </r>
  </si>
  <si>
    <r>
      <t>5.设备购置：</t>
    </r>
    <r>
      <rPr>
        <sz val="16"/>
        <rFont val="仿宋_GB2312"/>
        <family val="3"/>
        <charset val="134"/>
      </rPr>
      <t>反映机关和参公事业单位用于办公设备购置、专用设备购置、信息网络及软件购置更新方面的支出。办公设备购置、专用设备购置、信息网络及软件购置更新的说明见部门预算支出经济分类科目说明。</t>
    </r>
  </si>
  <si>
    <r>
      <t>6.大型修缮：</t>
    </r>
    <r>
      <rPr>
        <sz val="16"/>
        <rFont val="仿宋_GB2312"/>
        <family val="3"/>
        <charset val="134"/>
      </rPr>
      <t>反映机关和参公事业单位用于大型修缮的支出。</t>
    </r>
  </si>
  <si>
    <r>
      <t>7.其他资本性支出：</t>
    </r>
    <r>
      <rPr>
        <sz val="16"/>
        <rFont val="仿宋_GB2312"/>
        <family val="3"/>
        <charset val="134"/>
      </rPr>
      <t>反映机关和参公事业单位用于物资储备、其他交通工具购置、文物和陈列品购置、无形资产购置和其他资本性支出。物资储备、其他交通工具购置、文物和陈列品购置、无形资产购置和其他资本性支出的说明见部门预算支出经济分类科目说明。</t>
    </r>
  </si>
  <si>
    <r>
      <t>（四）机关资本性支出（二）：</t>
    </r>
    <r>
      <rPr>
        <sz val="16"/>
        <rFont val="仿宋_GB2312"/>
        <family val="3"/>
        <charset val="134"/>
      </rPr>
      <t>反映切块由发展改革部门安排的基本建设支出中机关和参公事业单位资本性支出。</t>
    </r>
  </si>
  <si>
    <r>
      <t>1.房屋建筑物购建：</t>
    </r>
    <r>
      <rPr>
        <sz val="16"/>
        <rFont val="仿宋_GB2312"/>
        <family val="3"/>
        <charset val="134"/>
      </rPr>
      <t>反映基本建设支出中安排机关和参公事业单位用于购买、自行建造办公用房、仓库、职工生活用房、教学科研用房、学生宿舍、食堂等建筑物（含附属设施，如电梯、通讯线路、水气管道等）的支出。</t>
    </r>
  </si>
  <si>
    <r>
      <t>2.基础设施建设：</t>
    </r>
    <r>
      <rPr>
        <sz val="16"/>
        <rFont val="仿宋_GB2312"/>
        <family val="3"/>
        <charset val="134"/>
      </rPr>
      <t>反映基本建设支出中安排机关和参公事业单位用于农田设施、道路、铁路、桥梁、水坝和机场、车站、码头等公共基础设施建设方面的支出。</t>
    </r>
  </si>
  <si>
    <r>
      <t>3.公务用车购置：</t>
    </r>
    <r>
      <rPr>
        <sz val="16"/>
        <rFont val="仿宋_GB2312"/>
        <family val="3"/>
        <charset val="134"/>
      </rPr>
      <t>反映基本建设支出中安排机关和参公事业单位用于公务用车购置的支出（含车辆购置税、牌照费）。</t>
    </r>
  </si>
  <si>
    <r>
      <t>4.设备购置：</t>
    </r>
    <r>
      <rPr>
        <sz val="16"/>
        <rFont val="仿宋_GB2312"/>
        <family val="3"/>
        <charset val="134"/>
      </rPr>
      <t>反映基本建设支出中安排机关和参公事业单位用于办公设备购置、专用设备购置、信息网络及软件购置更新方面的支出。办公设备购置、专用设备购置、信息网络及软件购置更新的说明见部门预算支出经济分类科目说明。</t>
    </r>
  </si>
  <si>
    <r>
      <t>5.大型修缮：</t>
    </r>
    <r>
      <rPr>
        <sz val="16"/>
        <rFont val="仿宋_GB2312"/>
        <family val="3"/>
        <charset val="134"/>
      </rPr>
      <t>反映基本建设支出中安排机关和参公事业单位用于大型修缮的支出。</t>
    </r>
  </si>
  <si>
    <r>
      <t>6.其他资本性支出：</t>
    </r>
    <r>
      <rPr>
        <sz val="16"/>
        <rFont val="仿宋_GB2312"/>
        <family val="3"/>
        <charset val="134"/>
      </rPr>
      <t>反映基本建设支出中安排机关和参公事业单位用于物资储备、其他交通工具购置、文物和陈列品购置、无形资产购置和其他基本建设支出。物资储备、其他交通工具购置、文物和陈列品购置、无形资产购置和其他基本建设支出的说明见部门预算支出经济分类科目说明。</t>
    </r>
  </si>
  <si>
    <r>
      <t>（五）对事业单位经常性补助：</t>
    </r>
    <r>
      <rPr>
        <sz val="16"/>
        <rFont val="仿宋_GB2312"/>
        <family val="3"/>
        <charset val="134"/>
      </rPr>
      <t>反映对事业单位（不含参公事业单位）的经常性补助支出。</t>
    </r>
  </si>
  <si>
    <r>
      <t>1.工资福利支出：</t>
    </r>
    <r>
      <rPr>
        <sz val="16"/>
        <rFont val="仿宋_GB2312"/>
        <family val="3"/>
        <charset val="134"/>
      </rPr>
      <t>反映对事业单位的工资福利补助支出。</t>
    </r>
  </si>
  <si>
    <r>
      <t>2.商品和服务支出：</t>
    </r>
    <r>
      <rPr>
        <sz val="16"/>
        <rFont val="仿宋_GB2312"/>
        <family val="3"/>
        <charset val="134"/>
      </rPr>
      <t>反映对事业单位的商品和服务补助支出。</t>
    </r>
  </si>
  <si>
    <r>
      <t>3.其他对事业单位补助：</t>
    </r>
    <r>
      <rPr>
        <sz val="16"/>
        <rFont val="仿宋_GB2312"/>
        <family val="3"/>
        <charset val="134"/>
      </rPr>
      <t>反映对事业单位的其他补助支出。</t>
    </r>
  </si>
  <si>
    <r>
      <t>（六）对事业单位资本性补助：</t>
    </r>
    <r>
      <rPr>
        <sz val="16"/>
        <rFont val="仿宋_GB2312"/>
        <family val="3"/>
        <charset val="134"/>
      </rPr>
      <t>反映对事业单位（不含参公事业单位）的资本性补助支出。</t>
    </r>
  </si>
  <si>
    <r>
      <t>1.资本性支出（一）：</t>
    </r>
    <r>
      <rPr>
        <sz val="16"/>
        <rFont val="仿宋_GB2312"/>
        <family val="3"/>
        <charset val="134"/>
      </rPr>
      <t>反映事业单位资本性支出。切块由发展改革部门安排的基本建设支出中的事业单位资本性支出不在此科目反映。</t>
    </r>
  </si>
  <si>
    <r>
      <t>2.资本性支出（二）：</t>
    </r>
    <r>
      <rPr>
        <sz val="16"/>
        <rFont val="仿宋_GB2312"/>
        <family val="3"/>
        <charset val="134"/>
      </rPr>
      <t>反映切块由发展改革部门安排的基本建设支出中的事业单位资本性支出。</t>
    </r>
  </si>
  <si>
    <r>
      <t>（七）对企业补助：</t>
    </r>
    <r>
      <rPr>
        <sz val="16"/>
        <rFont val="仿宋_GB2312"/>
        <family val="3"/>
        <charset val="134"/>
      </rPr>
      <t>反映政府对各类企业的补助支出。对企业资本性支出不在此科目反映。</t>
    </r>
  </si>
  <si>
    <r>
      <t>1.费用补贴：</t>
    </r>
    <r>
      <rPr>
        <sz val="16"/>
        <rFont val="仿宋_GB2312"/>
        <family val="3"/>
        <charset val="134"/>
      </rPr>
      <t>反映对企业的费用性补贴。</t>
    </r>
  </si>
  <si>
    <r>
      <t>2.利息补贴：</t>
    </r>
    <r>
      <rPr>
        <sz val="16"/>
        <rFont val="仿宋_GB2312"/>
        <family val="3"/>
        <charset val="134"/>
      </rPr>
      <t>反映对企业的利息补贴。</t>
    </r>
  </si>
  <si>
    <r>
      <t>3.其他对企业补助：</t>
    </r>
    <r>
      <rPr>
        <sz val="16"/>
        <rFont val="仿宋_GB2312"/>
        <family val="3"/>
        <charset val="134"/>
      </rPr>
      <t>反映对企业的其他补助支出。</t>
    </r>
  </si>
  <si>
    <r>
      <t>（八）对企业资本性支出：</t>
    </r>
    <r>
      <rPr>
        <sz val="16"/>
        <rFont val="仿宋_GB2312"/>
        <family val="3"/>
        <charset val="134"/>
      </rPr>
      <t>反映政府对各类企业的资本性支出。</t>
    </r>
  </si>
  <si>
    <r>
      <t>1.对企业资本性支出（一）：</t>
    </r>
    <r>
      <rPr>
        <sz val="16"/>
        <rFont val="仿宋_GB2312"/>
        <family val="3"/>
        <charset val="134"/>
      </rPr>
      <t>反映对企业的资本性支出，切块由发展改革部门安排的基本建设支出中对企业资本性支出不在此科目反映。</t>
    </r>
  </si>
  <si>
    <r>
      <t>2.对企业资本性支出（二）：</t>
    </r>
    <r>
      <rPr>
        <sz val="16"/>
        <rFont val="仿宋_GB2312"/>
        <family val="3"/>
        <charset val="134"/>
      </rPr>
      <t>反映切块由发展改革部门安排的基本建设支出中对企业资本性支出。</t>
    </r>
  </si>
  <si>
    <r>
      <t>（九）对个人和家庭的补助：</t>
    </r>
    <r>
      <rPr>
        <sz val="16"/>
        <rFont val="仿宋_GB2312"/>
        <family val="3"/>
        <charset val="134"/>
      </rPr>
      <t>反映政府用于对个人和家庭的补助支出。</t>
    </r>
  </si>
  <si>
    <r>
      <t>1.社会福利和救助：</t>
    </r>
    <r>
      <rPr>
        <sz val="16"/>
        <rFont val="仿宋_GB2312"/>
        <family val="3"/>
        <charset val="134"/>
      </rPr>
      <t>反映按规定开支的抚恤金、生活补助、救济费、医疗费补助、奖励金。抚恤金、生活补助、救济费、医疗费补助、奖励金的说明见部门预算支出经济分类科目说明。</t>
    </r>
  </si>
  <si>
    <r>
      <t>2.助学金：</t>
    </r>
    <r>
      <rPr>
        <sz val="16"/>
        <rFont val="仿宋_GB2312"/>
        <family val="3"/>
        <charset val="134"/>
      </rPr>
      <t>反映学校学生助学金、奖学金、学生贷款、出国留学（实习）人员生活费，青少年业余体校学员伙食补助费和生活费补贴，按照协议由我方负担或享受我方奖学金的来华留学生、进修生生活费等。</t>
    </r>
  </si>
  <si>
    <r>
      <t>3.个人农业生产补贴：</t>
    </r>
    <r>
      <rPr>
        <sz val="16"/>
        <rFont val="仿宋_GB2312"/>
        <family val="3"/>
        <charset val="134"/>
      </rPr>
      <t>反映对个人及新型农业经营主体（包括种粮大户、家庭农场、农民专业合作社等）发放的生产补贴支出，如国家对农民发放的农业生产发展资金以及发放给残疾人的各种生产经营补贴等。</t>
    </r>
  </si>
  <si>
    <r>
      <t>4.离退休费：</t>
    </r>
    <r>
      <rPr>
        <sz val="16"/>
        <rFont val="仿宋_GB2312"/>
        <family val="3"/>
        <charset val="134"/>
      </rPr>
      <t>反映离休费、退休费、退职（役）费。离休费、退休费、退职（役）费的说明见部门预算支出经济分类科目说明。</t>
    </r>
  </si>
  <si>
    <r>
      <t>5.其他对个人和家庭补助：</t>
    </r>
    <r>
      <rPr>
        <sz val="16"/>
        <rFont val="仿宋_GB2312"/>
        <family val="3"/>
        <charset val="134"/>
      </rPr>
      <t>反映未包括在上述科目的对个人和家庭的补助支出，如婴幼儿补贴、退职人员及随行家属路费、符合条件的退役回乡义务兵一次性建房补助、符合安置条件的城镇退役士兵自谋职业的一次性经济补助费、保障性住房租金补贴等。</t>
    </r>
  </si>
  <si>
    <r>
      <t>（十）对社会保障基金补助：</t>
    </r>
    <r>
      <rPr>
        <sz val="16"/>
        <rFont val="仿宋_GB2312"/>
        <family val="3"/>
        <charset val="134"/>
      </rPr>
      <t>反映政府对社会保险基金的补助以及补充全国社会保障基金的支出。</t>
    </r>
  </si>
  <si>
    <r>
      <t>1.对社会保险基金补助：</t>
    </r>
    <r>
      <rPr>
        <sz val="16"/>
        <rFont val="仿宋_GB2312"/>
        <family val="3"/>
        <charset val="134"/>
      </rPr>
      <t>反映政府对社会保险基金的补助支出。</t>
    </r>
  </si>
  <si>
    <r>
      <t>2.补充全国社会保障基金：</t>
    </r>
    <r>
      <rPr>
        <sz val="16"/>
        <rFont val="仿宋_GB2312"/>
        <family val="3"/>
        <charset val="134"/>
      </rPr>
      <t>反映中央政府补充全国社会保障基金的支出。</t>
    </r>
  </si>
  <si>
    <r>
      <t>（十一）债务利息及费用支出：</t>
    </r>
    <r>
      <rPr>
        <sz val="16"/>
        <rFont val="仿宋_GB2312"/>
        <family val="3"/>
        <charset val="134"/>
      </rPr>
      <t>反映政府债务利息及费用支出。</t>
    </r>
  </si>
  <si>
    <r>
      <t>1.国内债务付息：</t>
    </r>
    <r>
      <rPr>
        <sz val="16"/>
        <rFont val="仿宋_GB2312"/>
        <family val="3"/>
        <charset val="134"/>
      </rPr>
      <t>反映用于偿还国内债务利息的支出。</t>
    </r>
  </si>
  <si>
    <r>
      <t>2.国外债务付息：</t>
    </r>
    <r>
      <rPr>
        <sz val="16"/>
        <rFont val="仿宋_GB2312"/>
        <family val="3"/>
        <charset val="134"/>
      </rPr>
      <t>反映用于偿还国外债务利息的支出。</t>
    </r>
  </si>
  <si>
    <r>
      <t>3.国内债务发行费用：</t>
    </r>
    <r>
      <rPr>
        <sz val="16"/>
        <rFont val="仿宋_GB2312"/>
        <family val="3"/>
        <charset val="134"/>
      </rPr>
      <t>反映用于国内债务发行、兑付、登记等费用的支出。</t>
    </r>
  </si>
  <si>
    <r>
      <t>4.国外债务发行费用：</t>
    </r>
    <r>
      <rPr>
        <sz val="16"/>
        <rFont val="仿宋_GB2312"/>
        <family val="3"/>
        <charset val="134"/>
      </rPr>
      <t>反映用于国外债务发行、兑付、登记等费用的支出。</t>
    </r>
  </si>
  <si>
    <r>
      <t>（十二）债务还本支出：</t>
    </r>
    <r>
      <rPr>
        <sz val="16"/>
        <rFont val="仿宋_GB2312"/>
        <family val="3"/>
        <charset val="134"/>
      </rPr>
      <t>反映政府债务还本支出。</t>
    </r>
  </si>
  <si>
    <t>1.国内债务还本：反映用于国内债务还本的支出。</t>
  </si>
  <si>
    <t>2.国外债务还本：反映用于国外债务还本的支出。</t>
  </si>
  <si>
    <r>
      <t>（十三）转移性支出：</t>
    </r>
    <r>
      <rPr>
        <sz val="16"/>
        <rFont val="仿宋_GB2312"/>
        <family val="3"/>
        <charset val="134"/>
      </rPr>
      <t>反映政府间和不同性质预算间的转移性支出。</t>
    </r>
  </si>
  <si>
    <r>
      <t>1.上下级政府间转移性支出：</t>
    </r>
    <r>
      <rPr>
        <sz val="16"/>
        <rFont val="仿宋_GB2312"/>
        <family val="3"/>
        <charset val="134"/>
      </rPr>
      <t>反映上下级政府间的转移性支出。</t>
    </r>
  </si>
  <si>
    <r>
      <t>2.援助其他地区支出：</t>
    </r>
    <r>
      <rPr>
        <sz val="16"/>
        <rFont val="仿宋_GB2312"/>
        <family val="3"/>
        <charset val="134"/>
      </rPr>
      <t>反映援助方政府安排的由受援方政府统筹使用的各类援助、补偿、捐赠等资金支出。由援助方政府安排并管理的对其他地区各类援助、捐赠等资金支出以及各地按照国家统一要求安排的对口援助西藏、新疆、青海藏区的资金，不在此科目反映。</t>
    </r>
  </si>
  <si>
    <r>
      <t>3.债务转贷：</t>
    </r>
    <r>
      <rPr>
        <sz val="16"/>
        <rFont val="仿宋_GB2312"/>
        <family val="3"/>
        <charset val="134"/>
      </rPr>
      <t>反映上下级政府间的债务转贷支出。</t>
    </r>
  </si>
  <si>
    <r>
      <t>4.调出资金：</t>
    </r>
    <r>
      <rPr>
        <sz val="16"/>
        <rFont val="仿宋_GB2312"/>
        <family val="3"/>
        <charset val="134"/>
      </rPr>
      <t>反映不同性质预算间的转移性支出。</t>
    </r>
  </si>
  <si>
    <r>
      <t>（十四）预备费及预留：</t>
    </r>
    <r>
      <rPr>
        <sz val="16"/>
        <rFont val="仿宋_GB2312"/>
        <family val="3"/>
        <charset val="134"/>
      </rPr>
      <t>反映预备费及预留。</t>
    </r>
  </si>
  <si>
    <r>
      <t>1.预备费：</t>
    </r>
    <r>
      <rPr>
        <sz val="16"/>
        <rFont val="仿宋_GB2312"/>
        <family val="3"/>
        <charset val="134"/>
      </rPr>
      <t>反映依法设置的预备费。</t>
    </r>
  </si>
  <si>
    <r>
      <t>2.预留：</t>
    </r>
    <r>
      <rPr>
        <sz val="16"/>
        <rFont val="仿宋_GB2312"/>
        <family val="3"/>
        <charset val="134"/>
      </rPr>
      <t>政府预算专用。</t>
    </r>
  </si>
  <si>
    <r>
      <t>（十五）其他支出：</t>
    </r>
    <r>
      <rPr>
        <sz val="16"/>
        <rFont val="仿宋_GB2312"/>
        <family val="3"/>
        <charset val="134"/>
      </rPr>
      <t>反映不能划分到上述经济科目的其他支出。</t>
    </r>
  </si>
  <si>
    <r>
      <t>1.赠与：</t>
    </r>
    <r>
      <rPr>
        <sz val="16"/>
        <rFont val="仿宋_GB2312"/>
        <family val="3"/>
        <charset val="134"/>
      </rPr>
      <t>反映对外国政府、国内外组织等提供的援助、捐赠以及交纳国际组织会费等方面的支出。</t>
    </r>
  </si>
  <si>
    <r>
      <t>2.国家赔偿费用支出：</t>
    </r>
    <r>
      <rPr>
        <sz val="16"/>
        <rFont val="仿宋_GB2312"/>
        <family val="3"/>
        <charset val="134"/>
      </rPr>
      <t>反映用于国家赔偿方面的支出。</t>
    </r>
  </si>
  <si>
    <r>
      <t>3.对民间非营利组织和群众性自治组织补贴：</t>
    </r>
    <r>
      <rPr>
        <sz val="16"/>
        <rFont val="仿宋_GB2312"/>
        <family val="3"/>
        <charset val="134"/>
      </rPr>
      <t>反映对民间非营利组织和群众性自治组织补贴支出。</t>
    </r>
  </si>
  <si>
    <r>
      <t>4.其他支出：</t>
    </r>
    <r>
      <rPr>
        <sz val="16"/>
        <rFont val="仿宋_GB2312"/>
        <family val="3"/>
        <charset val="134"/>
      </rPr>
      <t>反映除上述科目以外的其他支出。</t>
    </r>
  </si>
  <si>
    <t>二、部门预算支出经济分类科目</t>
  </si>
  <si>
    <t>部门预算支出经济分类体现部门预算管理要求，主要用于部门预算编制、执行、决算、公开和部门（单位）预算会计核算。</t>
  </si>
  <si>
    <r>
      <t>（一）工资福利支出：</t>
    </r>
    <r>
      <rPr>
        <sz val="16"/>
        <rFont val="仿宋_GB2312"/>
        <family val="3"/>
        <charset val="134"/>
      </rPr>
      <t>反映单位开支的在职职工和编制外长期聘用人员的各类劳动报酬，以及为上述人员缴纳的各项社会保险费等。</t>
    </r>
  </si>
  <si>
    <r>
      <t>1.基本工资：</t>
    </r>
    <r>
      <rPr>
        <sz val="16"/>
        <rFont val="仿宋_GB2312"/>
        <family val="3"/>
        <charset val="134"/>
      </rPr>
      <t>反映按规定发放的基本工资，包括公务员的职务工资、级别工资；机关工人的岗位工资、技术等级工资；事业单位工作人员的岗位工资、薪级工资；各类学校毕业生试用期(见习期)工资、新参加工作工人学徒期、熟练期工资；军队（含武警）军官、文职干部的职务（专业技术等级）工资、军衔（级别）工资和军龄工资；军队士官的军衔等级工资和军龄工资等。</t>
    </r>
  </si>
  <si>
    <r>
      <t>2.津贴补贴：</t>
    </r>
    <r>
      <rPr>
        <sz val="16"/>
        <rFont val="仿宋_GB2312"/>
        <family val="3"/>
        <charset val="134"/>
      </rPr>
      <t>反映按规定发放的津贴、补贴,包括机关工作人员工作性津贴、生活性补贴、地区附加津贴、岗位津贴，机关事业单位艰苦边远地区津贴，事业单位工作人员特殊岗位津贴补贴，以及提租补贴、购房补贴、采暖补贴、物业服务补贴等。</t>
    </r>
  </si>
  <si>
    <r>
      <t>3.奖金：</t>
    </r>
    <r>
      <rPr>
        <sz val="16"/>
        <rFont val="仿宋_GB2312"/>
        <family val="3"/>
        <charset val="134"/>
      </rPr>
      <t>反映按规定发放的奖金，包括机关工作人员年终一次性奖金等。</t>
    </r>
  </si>
  <si>
    <r>
      <t>4.伙食补助费：</t>
    </r>
    <r>
      <rPr>
        <sz val="16"/>
        <rFont val="仿宋_GB2312"/>
        <family val="3"/>
        <charset val="134"/>
      </rPr>
      <t>反映单位发给职工的伙食补助费，因公负伤等住院治疗、住疗养院期间的伙食补助费，军队（含武警）人员的伙食费等。</t>
    </r>
  </si>
  <si>
    <r>
      <t>5.绩效工资：</t>
    </r>
    <r>
      <rPr>
        <sz val="16"/>
        <rFont val="仿宋_GB2312"/>
        <family val="3"/>
        <charset val="134"/>
      </rPr>
      <t>反映事业单位工作人员的绩效工资。</t>
    </r>
  </si>
  <si>
    <r>
      <t>6.机关事业单位基本养老保险缴费：</t>
    </r>
    <r>
      <rPr>
        <sz val="16"/>
        <rFont val="仿宋_GB2312"/>
        <family val="3"/>
        <charset val="134"/>
      </rPr>
      <t>反映单位为职工缴纳的基本养老保险费。由单位代扣的工作人员基本养老保险缴费，不在此科目反映。</t>
    </r>
  </si>
  <si>
    <r>
      <t>7.职业年金缴费：</t>
    </r>
    <r>
      <rPr>
        <sz val="16"/>
        <rFont val="仿宋_GB2312"/>
        <family val="3"/>
        <charset val="134"/>
      </rPr>
      <t>反映单位为职工实际缴纳的职业年金(含职业年金补记支出)。由单位代扣的工作人员职业年金缴费，不在此科目反映。</t>
    </r>
  </si>
  <si>
    <r>
      <t>8.城镇职工基本医疗保险缴费：</t>
    </r>
    <r>
      <rPr>
        <sz val="16"/>
        <rFont val="仿宋_GB2312"/>
        <family val="3"/>
        <charset val="134"/>
      </rPr>
      <t>反映单位为职工缴纳的基本医疗保险费。</t>
    </r>
  </si>
  <si>
    <r>
      <t>9.公务员医疗补助缴费：</t>
    </r>
    <r>
      <rPr>
        <sz val="16"/>
        <rFont val="仿宋_GB2312"/>
        <family val="3"/>
        <charset val="134"/>
      </rPr>
      <t>反映按规定可享受公务员医疗补助单位为职工缴纳的公务员医疗补助费。</t>
    </r>
  </si>
  <si>
    <r>
      <t>10.其他社会保障缴费：</t>
    </r>
    <r>
      <rPr>
        <sz val="16"/>
        <rFont val="仿宋_GB2312"/>
        <family val="3"/>
        <charset val="134"/>
      </rPr>
      <t>反映单位为职工缴纳的失业、工伤、生育、大病统筹等社会保险费，残疾人就业保障金，军队（含武警）为军人缴纳的退役养老、医疗等社会保险费。生育保险和职工基本医疗保险合并实施的地区，相关缴费不在此科目反映。</t>
    </r>
  </si>
  <si>
    <r>
      <t>11.住房公积金：</t>
    </r>
    <r>
      <rPr>
        <sz val="16"/>
        <rFont val="仿宋_GB2312"/>
        <family val="3"/>
        <charset val="134"/>
      </rPr>
      <t>反映单位按规定为职工缴纳的住房公积金。</t>
    </r>
  </si>
  <si>
    <r>
      <t>12.医疗费：</t>
    </r>
    <r>
      <rPr>
        <sz val="16"/>
        <rFont val="仿宋_GB2312"/>
        <family val="3"/>
        <charset val="134"/>
      </rPr>
      <t>反映未参加医疗保险单位的医疗经费和单位按规定为职工支出的其他医疗费用。</t>
    </r>
  </si>
  <si>
    <r>
      <t>13.其他工资福利支出：</t>
    </r>
    <r>
      <rPr>
        <sz val="16"/>
        <rFont val="仿宋_GB2312"/>
        <family val="3"/>
        <charset val="134"/>
      </rPr>
      <t>反映上述科目未包括的工资福利支出，如各种加班工资、病假两个月以上期间的人员工资，职工探亲旅费，困难职工生活补助，编制外长期聘用人员(不包括劳务派遣人员)劳务报酬及社保缴费，公务员及参照公务员法管理的事业单位工作人员转入企业工作并按规定参加企业职工基本养老保险后给予的一次性补贴等。</t>
    </r>
  </si>
  <si>
    <r>
      <t>（二）商品和服务支出：</t>
    </r>
    <r>
      <rPr>
        <sz val="16"/>
        <rFont val="仿宋_GB2312"/>
        <family val="3"/>
        <charset val="134"/>
      </rPr>
      <t>反映单位购买商品和服务的支出，不包括用于购置固定资产、战略性和应急性物资储备等资本性支出。</t>
    </r>
  </si>
  <si>
    <r>
      <t>1.办公费：</t>
    </r>
    <r>
      <rPr>
        <sz val="16"/>
        <rFont val="仿宋_GB2312"/>
        <family val="3"/>
        <charset val="134"/>
      </rPr>
      <t>反映单位购买日常办公用品、书报杂志等支出。</t>
    </r>
  </si>
  <si>
    <r>
      <t>2.印刷费：</t>
    </r>
    <r>
      <rPr>
        <sz val="16"/>
        <rFont val="仿宋_GB2312"/>
        <family val="3"/>
        <charset val="134"/>
      </rPr>
      <t>反映单位的印刷费支出。</t>
    </r>
  </si>
  <si>
    <r>
      <t>3.咨询费：</t>
    </r>
    <r>
      <rPr>
        <sz val="16"/>
        <rFont val="仿宋_GB2312"/>
        <family val="3"/>
        <charset val="134"/>
      </rPr>
      <t>反映单位咨询方面的支出。</t>
    </r>
  </si>
  <si>
    <r>
      <t>4.手续费：</t>
    </r>
    <r>
      <rPr>
        <sz val="16"/>
        <rFont val="仿宋_GB2312"/>
        <family val="3"/>
        <charset val="134"/>
      </rPr>
      <t>反映单位的各类手续费支出。</t>
    </r>
  </si>
  <si>
    <r>
      <t>5.水费：</t>
    </r>
    <r>
      <rPr>
        <sz val="16"/>
        <rFont val="仿宋_GB2312"/>
        <family val="3"/>
        <charset val="134"/>
      </rPr>
      <t>反映单位的水费、污水处理费等支出。</t>
    </r>
  </si>
  <si>
    <r>
      <t>6.电费：</t>
    </r>
    <r>
      <rPr>
        <sz val="16"/>
        <rFont val="仿宋_GB2312"/>
        <family val="3"/>
        <charset val="134"/>
      </rPr>
      <t>反映单位的电费支出。</t>
    </r>
  </si>
  <si>
    <r>
      <t>7.邮电费：</t>
    </r>
    <r>
      <rPr>
        <sz val="16"/>
        <rFont val="仿宋_GB2312"/>
        <family val="3"/>
        <charset val="134"/>
      </rPr>
      <t>反映单位开支的信函、包裹、货物等物品的邮寄费及电话费、电报费、传真费、网络通讯费等。</t>
    </r>
  </si>
  <si>
    <r>
      <t>8.取暖费：</t>
    </r>
    <r>
      <rPr>
        <sz val="16"/>
        <rFont val="仿宋_GB2312"/>
        <family val="3"/>
        <charset val="134"/>
      </rPr>
      <t>反映单位取暖用燃料费、热力费、炉具购置费、锅炉临时工的工资、节煤奖以及由单位支付的未实行职工住房采暖补贴改革的在职职工和离退休人员宿舍取暖费。</t>
    </r>
  </si>
  <si>
    <r>
      <t>9.物业管理费：</t>
    </r>
    <r>
      <rPr>
        <sz val="16"/>
        <rFont val="仿宋_GB2312"/>
        <family val="3"/>
        <charset val="134"/>
      </rPr>
      <t>反映单位开支的办公用房以及未实行职工住宅物业服务改革的在职职工和离退休人员宿舍等的物业管理费，包括综合治理、绿化、卫生等方面的支出。</t>
    </r>
  </si>
  <si>
    <r>
      <t>10.差旅费：</t>
    </r>
    <r>
      <rPr>
        <sz val="16"/>
        <rFont val="仿宋_GB2312"/>
        <family val="3"/>
        <charset val="134"/>
      </rPr>
      <t>反映单位工作人员国（境）内出差发生的城市间交通费、住宿费、伙食补助费和市内交通费。</t>
    </r>
  </si>
  <si>
    <r>
      <t>11.因公出国（境）费用：</t>
    </r>
    <r>
      <rPr>
        <sz val="16"/>
        <rFont val="仿宋_GB2312"/>
        <family val="3"/>
        <charset val="134"/>
      </rPr>
      <t>反映单位公务出国(境)的国际旅费、国外城市间交通费、住宿费、伙食费、培训费、公杂费等支出。</t>
    </r>
  </si>
  <si>
    <r>
      <t>12.维修(护)费：</t>
    </r>
    <r>
      <rPr>
        <sz val="16"/>
        <rFont val="仿宋_GB2312"/>
        <family val="3"/>
        <charset val="134"/>
      </rPr>
      <t>反映单位日常开支的固定资产（不包括车船等交通工具）修理和维护费用，网络信息系统运行与维护费用，以及按规定提取的修购基金。</t>
    </r>
  </si>
  <si>
    <r>
      <t>13.租赁费：</t>
    </r>
    <r>
      <rPr>
        <sz val="16"/>
        <rFont val="仿宋_GB2312"/>
        <family val="3"/>
        <charset val="134"/>
      </rPr>
      <t>反映租赁办公用房、宿舍、专用通讯网以及其他设备等方面的费用。</t>
    </r>
  </si>
  <si>
    <r>
      <t>14.会议费：</t>
    </r>
    <r>
      <rPr>
        <sz val="16"/>
        <rFont val="仿宋_GB2312"/>
        <family val="3"/>
        <charset val="134"/>
      </rPr>
      <t>反映单位在会议期间按规定开支的住宿费、伙食费、会议场地租金、交通费、文件印刷费、医药费等。</t>
    </r>
  </si>
  <si>
    <r>
      <t>15.培训费：</t>
    </r>
    <r>
      <rPr>
        <sz val="16"/>
        <rFont val="仿宋_GB2312"/>
        <family val="3"/>
        <charset val="134"/>
      </rPr>
      <t>反映除因公出国（境）培训费以外的，在培训期间发生的师资费、住宿费、伙食费、培训场地费、培训资料费、交通费等各类培训费用。</t>
    </r>
  </si>
  <si>
    <r>
      <t>16.公务接待费：</t>
    </r>
    <r>
      <rPr>
        <sz val="16"/>
        <rFont val="仿宋_GB2312"/>
        <family val="3"/>
        <charset val="134"/>
      </rPr>
      <t>反映单位按规定开支的各类公务接待（含外宾接待）费用。</t>
    </r>
  </si>
  <si>
    <r>
      <t>17.专用材料费：</t>
    </r>
    <r>
      <rPr>
        <sz val="16"/>
        <rFont val="仿宋_GB2312"/>
        <family val="3"/>
        <charset val="134"/>
      </rPr>
      <t>反映单位购买日常专用材料的支出。具体包括药品及医疗耗材，农用材料，兽医用品，实验室用品，专用服装，消耗性体育用品，专用工具和仪器，艺术部门专用材料和用品，广播电视台发射台发射机的电力、材料等方面的支出。</t>
    </r>
  </si>
  <si>
    <r>
      <t>18.被装购置费：</t>
    </r>
    <r>
      <rPr>
        <sz val="16"/>
        <rFont val="仿宋_GB2312"/>
        <family val="3"/>
        <charset val="134"/>
      </rPr>
      <t>反映法院、检察院、公安、税务、海关等单位的被装购置支出。</t>
    </r>
  </si>
  <si>
    <r>
      <t>19.专用燃料费：</t>
    </r>
    <r>
      <rPr>
        <sz val="16"/>
        <rFont val="仿宋_GB2312"/>
        <family val="3"/>
        <charset val="134"/>
      </rPr>
      <t>反映用作业务工作设备的车(不含公务用车)、船设施等的油料支出。</t>
    </r>
  </si>
  <si>
    <r>
      <t>20.劳务费：</t>
    </r>
    <r>
      <rPr>
        <sz val="16"/>
        <rFont val="仿宋_GB2312"/>
        <family val="3"/>
        <charset val="134"/>
      </rPr>
      <t>反映支付给外单位和个人的劳务费用，如临时聘用人员、钟点工工资，稿费、翻译费，评审费等。</t>
    </r>
  </si>
  <si>
    <r>
      <t>21.委托业务费：</t>
    </r>
    <r>
      <rPr>
        <sz val="16"/>
        <rFont val="仿宋_GB2312"/>
        <family val="3"/>
        <charset val="134"/>
      </rPr>
      <t>反映因委托外单位办理业务而支付的委托业务费。</t>
    </r>
  </si>
  <si>
    <r>
      <t>22.工会经费：</t>
    </r>
    <r>
      <rPr>
        <sz val="16"/>
        <rFont val="仿宋_GB2312"/>
        <family val="3"/>
        <charset val="134"/>
      </rPr>
      <t>反映单位按规定提取或安排的工会经费。</t>
    </r>
  </si>
  <si>
    <r>
      <t>23.福利费：</t>
    </r>
    <r>
      <rPr>
        <sz val="16"/>
        <rFont val="仿宋_GB2312"/>
        <family val="3"/>
        <charset val="134"/>
      </rPr>
      <t>反映单位按规定提取的职工福利费。</t>
    </r>
  </si>
  <si>
    <r>
      <t>24.公务用车运行维护费：</t>
    </r>
    <r>
      <rPr>
        <sz val="16"/>
        <rFont val="仿宋_GB2312"/>
        <family val="3"/>
        <charset val="134"/>
      </rPr>
      <t>反映单位按规定保留的公务用车燃料费、维修费、过桥过路费、保险费、安全奖励费用等支出。</t>
    </r>
  </si>
  <si>
    <r>
      <t>25.其他交通费用：</t>
    </r>
    <r>
      <rPr>
        <sz val="16"/>
        <rFont val="仿宋_GB2312"/>
        <family val="3"/>
        <charset val="134"/>
      </rPr>
      <t>反映单位除公务用车运行维护费以外的其他交通费用。如公务交通补贴，租车费用、出租车费用，飞机、船舶等的燃料费、维修费、保险费等。</t>
    </r>
  </si>
  <si>
    <r>
      <t>26.税金及附加费用：</t>
    </r>
    <r>
      <rPr>
        <sz val="16"/>
        <rFont val="仿宋_GB2312"/>
        <family val="3"/>
        <charset val="134"/>
      </rPr>
      <t>反映单位提供劳务或销售产品应负担的税金及附加费用，包括消费税、城市维护建设税、资源税和教育费附加等。</t>
    </r>
  </si>
  <si>
    <r>
      <t>27.其他商品和服务支出：</t>
    </r>
    <r>
      <rPr>
        <sz val="16"/>
        <rFont val="仿宋_GB2312"/>
        <family val="3"/>
        <charset val="134"/>
      </rPr>
      <t>反映上述科目未包括的日常公用支出。如诉讼费、国内组织的会员费、来访费、广告宣传费以及离休人员特需费、离退休人员公用经费等。</t>
    </r>
  </si>
  <si>
    <r>
      <t>（三）对个人和家庭的补助：</t>
    </r>
    <r>
      <rPr>
        <sz val="16"/>
        <rFont val="仿宋_GB2312"/>
        <family val="3"/>
        <charset val="134"/>
      </rPr>
      <t>反映政府用于对个人和家庭的补助支出。</t>
    </r>
  </si>
  <si>
    <r>
      <t>1.离休费：</t>
    </r>
    <r>
      <rPr>
        <sz val="16"/>
        <rFont val="仿宋_GB2312"/>
        <family val="3"/>
        <charset val="134"/>
      </rPr>
      <t>反映机关事业单位和军队移交政府安置的离休人员的离休费、护理费以及提租补贴、购房补贴、采暖补贴、物业服务补贴等补贴。</t>
    </r>
  </si>
  <si>
    <r>
      <t>2.退休费：</t>
    </r>
    <r>
      <rPr>
        <sz val="16"/>
        <rFont val="仿宋_GB2312"/>
        <family val="3"/>
        <charset val="134"/>
      </rPr>
      <t>反映机关事业单位和军队移交政府安置的退休人员的退休费以及提租补贴、购房补贴、采暖补贴、物业服务补贴等补贴。</t>
    </r>
  </si>
  <si>
    <r>
      <t>3.退职（役）费：</t>
    </r>
    <r>
      <rPr>
        <sz val="16"/>
        <rFont val="仿宋_GB2312"/>
        <family val="3"/>
        <charset val="134"/>
      </rPr>
      <t>反映机关事业单位退职人员的生活补贴，一次性支付给职工或军官、军队无军籍退职职工、运动员的退职补助，一次性支付给军官、文职干部、士官、义务兵的退役费，按月支付给自主择业的军队转业干部的退役金。</t>
    </r>
  </si>
  <si>
    <r>
      <t>4.抚恤金：</t>
    </r>
    <r>
      <rPr>
        <sz val="16"/>
        <rFont val="仿宋_GB2312"/>
        <family val="3"/>
        <charset val="134"/>
      </rPr>
      <t>反映按规定开支的烈士遗属、牺牲病故人员遗属的一次性和定期抚恤金，伤残人员的抚恤金，离退休人员等其他人员的各项抚恤金，以及按规定开支的机关事业单位职工和离退休人员丧葬费。</t>
    </r>
  </si>
  <si>
    <r>
      <t>5.生活补助：</t>
    </r>
    <r>
      <rPr>
        <sz val="16"/>
        <rFont val="仿宋_GB2312"/>
        <family val="3"/>
        <charset val="134"/>
      </rPr>
      <t>反映按规定开支的优抚对象定期定量生活补助费，退役军人生活补助费，机关事业单位职工遗属生活补助，长期赡养人员补助费，由于国家实行退耕还林禁牧舍饲政策补偿给农牧民的现金、粮食支出，对农村党员、复员军人以及村干部的补助支出，人犯的伙食费、药费等。</t>
    </r>
  </si>
  <si>
    <r>
      <t>6.救济费：</t>
    </r>
    <r>
      <rPr>
        <sz val="16"/>
        <rFont val="仿宋_GB2312"/>
        <charset val="134"/>
      </rPr>
      <t>反映按规定开支的城乡困难群众、受灾群众、归侨、外侨及其他人员的生活救济费，包括城乡居民的最低生活保障金，随同资源枯竭矿山破产但未参加养老保险统筹的矿山所属集体企业退休人员按最低生活保障标准发放的生活费，特困救助供养对象、临时救助对象、贫困户、麻风病人的生活救济费，精简退职老弱残职工救济费，福利、救助机构发生的收养费以及救助支出等。实物形式的救济也在此科目反映。</t>
    </r>
  </si>
  <si>
    <r>
      <t>7.医疗费补助：</t>
    </r>
    <r>
      <rPr>
        <sz val="16"/>
        <rFont val="仿宋_GB2312"/>
        <family val="3"/>
        <charset val="134"/>
      </rPr>
      <t>反映机关事业单位和军队移交政府安置的离退休人员的医疗费，学生医疗费，优抚对象医疗补助，以及按国家规定资助居民参加城乡居民医疗保险以及资助农民参加新型农村合作医疗、城镇居民参加城镇居民基本医疗保险的支出和对城乡贫困家庭的医疗救助支出。</t>
    </r>
  </si>
  <si>
    <r>
      <t>8.助学金：</t>
    </r>
    <r>
      <rPr>
        <sz val="16"/>
        <rFont val="仿宋_GB2312"/>
        <family val="3"/>
        <charset val="134"/>
      </rPr>
      <t>反映学校学生助学金、奖学金、学生贷款、出国留学（实习）人员生活费，青少年业余体校学员伙食补助费和生活费补贴，按照协议由我方负担或享受我方奖学金的来华留学生、进修生生活费等。</t>
    </r>
  </si>
  <si>
    <r>
      <t>9.奖励金：</t>
    </r>
    <r>
      <rPr>
        <sz val="16"/>
        <rFont val="仿宋_GB2312"/>
        <family val="3"/>
        <charset val="134"/>
      </rPr>
      <t>反映对个体私营经济的奖励、计划生育目标责任奖励、独生子女父母奖励等。</t>
    </r>
  </si>
  <si>
    <r>
      <t>10.个人农业生产补贴：</t>
    </r>
    <r>
      <rPr>
        <sz val="16"/>
        <rFont val="仿宋_GB2312"/>
        <family val="3"/>
        <charset val="134"/>
      </rPr>
      <t>反映对个人及新型农业经营主体（包括种粮大户、家庭农场、农民专业合作社等）发放的生产补贴支出，如国家对农民发放的农业生产发展资金以及发放给残疾人的各种生产经营补贴等。</t>
    </r>
  </si>
  <si>
    <r>
      <t>11.其他对个人和家庭的补助：</t>
    </r>
    <r>
      <rPr>
        <sz val="16"/>
        <rFont val="仿宋_GB2312"/>
        <family val="3"/>
        <charset val="134"/>
      </rPr>
      <t>反映未包括在上述科目的对个人和家庭的补助支出，如婴幼儿补贴、退职人员及随行家属路费、符合条件的退役回乡义务兵一次性建房补助、符合安置条件的城镇退役士兵自谋职业的一次性经济补助费、保障性住房租金补贴等。</t>
    </r>
  </si>
  <si>
    <r>
      <t>（四）债务利息及费用支出：</t>
    </r>
    <r>
      <rPr>
        <sz val="16"/>
        <rFont val="仿宋_GB2312"/>
        <family val="3"/>
        <charset val="134"/>
      </rPr>
      <t>反映单位的债务利息及费用支出。</t>
    </r>
  </si>
  <si>
    <r>
      <t>（五）资本性支出（基本建设）：</t>
    </r>
    <r>
      <rPr>
        <sz val="16"/>
        <rFont val="仿宋_GB2312"/>
        <family val="3"/>
        <charset val="134"/>
      </rPr>
      <t>反映切块由发展改革部门安排的基本建设支出，对企业补助支出不在此科目反映。</t>
    </r>
  </si>
  <si>
    <r>
      <t>1.房屋建筑物购建：</t>
    </r>
    <r>
      <rPr>
        <sz val="16"/>
        <rFont val="仿宋_GB2312"/>
        <family val="3"/>
        <charset val="134"/>
      </rPr>
      <t>反映用于购买、自行建造办公用房、仓库、职工生活用房、教学科研用房、学生宿舍、食堂等建筑物（含附属设施，如电梯、通讯线路、水气管道等）的支出。</t>
    </r>
  </si>
  <si>
    <r>
      <t>2.办公设备购置：</t>
    </r>
    <r>
      <rPr>
        <sz val="16"/>
        <rFont val="仿宋_GB2312"/>
        <family val="3"/>
        <charset val="134"/>
      </rPr>
      <t>反映用于购置并按财务会计制度规定纳入固定资产核算范围的办公家具和办公设备的支出，以及按规定提取的修购基金。</t>
    </r>
  </si>
  <si>
    <r>
      <t>3.专用设备购置：</t>
    </r>
    <r>
      <rPr>
        <sz val="16"/>
        <rFont val="仿宋_GB2312"/>
        <family val="3"/>
        <charset val="134"/>
      </rPr>
      <t>反映用于购置具有专门用途、并按财务会计制度规定纳入固定资产核算范围的各类专用设备的支出。如通信设备、发电设备、交通监控设备、卫星转发器、气象设备、进出口监管设备等，以及按规定提取的修购基金。</t>
    </r>
  </si>
  <si>
    <r>
      <t>4.基础设施建设：</t>
    </r>
    <r>
      <rPr>
        <sz val="16"/>
        <rFont val="仿宋_GB2312"/>
        <family val="3"/>
        <charset val="134"/>
      </rPr>
      <t>反映用于农田设施、道路、铁路、桥梁、水坝和机场、车站、码头等公共基础设施建设方面的支出。</t>
    </r>
  </si>
  <si>
    <r>
      <t>5.大型修缮：</t>
    </r>
    <r>
      <rPr>
        <sz val="16"/>
        <rFont val="仿宋_GB2312"/>
        <family val="3"/>
        <charset val="134"/>
      </rPr>
      <t>反映按财务会计制度规定允许资本化的各类设备、建筑物、公共基础设施等大型修缮的支出。</t>
    </r>
  </si>
  <si>
    <r>
      <t>6.信息网络及软件购置更新：</t>
    </r>
    <r>
      <rPr>
        <sz val="16"/>
        <rFont val="仿宋_GB2312"/>
        <family val="3"/>
        <charset val="134"/>
      </rPr>
      <t>反映用于信息网络和软件方面的支出。如服务器购置、软件购置、开发、应用支出等，如果购置的相关硬件、软件等不符合财务会计制度规定的固定资产确认标准的，不在此科目反映。</t>
    </r>
  </si>
  <si>
    <r>
      <t>7.物资储备：</t>
    </r>
    <r>
      <rPr>
        <sz val="16"/>
        <rFont val="仿宋_GB2312"/>
        <family val="3"/>
        <charset val="134"/>
      </rPr>
      <t>反映为应付战争、自然灾害或意料不到的突发事件而提前购置的具有特殊重要性的军事用品、石油、医药、粮食等战略性和应急性物质储备支出。</t>
    </r>
  </si>
  <si>
    <r>
      <t>8.公务用车购置：</t>
    </r>
    <r>
      <rPr>
        <sz val="16"/>
        <rFont val="仿宋_GB2312"/>
        <family val="3"/>
        <charset val="134"/>
      </rPr>
      <t>反映公务用车购置支出（含车辆购置税、牌照费）。</t>
    </r>
  </si>
  <si>
    <r>
      <t>9.其他交通工具购置：</t>
    </r>
    <r>
      <rPr>
        <sz val="16"/>
        <rFont val="仿宋_GB2312"/>
        <family val="3"/>
        <charset val="134"/>
      </rPr>
      <t>反映除公务用车外的其他各类交通工具(如船舶、飞机等)购置支出（含车辆购置税、牌照费）。</t>
    </r>
  </si>
  <si>
    <r>
      <t>10.文物和陈列品购置：</t>
    </r>
    <r>
      <rPr>
        <sz val="16"/>
        <rFont val="仿宋_GB2312"/>
        <family val="3"/>
        <charset val="134"/>
      </rPr>
      <t>反映文物和陈列品购置支出。</t>
    </r>
  </si>
  <si>
    <r>
      <t>11.无形资产购置：</t>
    </r>
    <r>
      <rPr>
        <sz val="16"/>
        <rFont val="仿宋_GB2312"/>
        <family val="3"/>
        <charset val="134"/>
      </rPr>
      <t>反映著作权、商标权、专利权、土地使用权等无形资产购置支出。软件购置、开发、应用支出不在此科目反映。</t>
    </r>
  </si>
  <si>
    <r>
      <t>12.其他基本建设支出：</t>
    </r>
    <r>
      <rPr>
        <sz val="16"/>
        <rFont val="仿宋_GB2312"/>
        <family val="3"/>
        <charset val="134"/>
      </rPr>
      <t>反映上述科目中未包括的资本性支出（不含对企业补助）。</t>
    </r>
  </si>
  <si>
    <r>
      <t>（六）资本性支出：</t>
    </r>
    <r>
      <rPr>
        <sz val="16"/>
        <rFont val="仿宋_GB2312"/>
        <family val="3"/>
        <charset val="134"/>
      </rPr>
      <t>反映各单位安排的资本性支出。切块由发展改革部门安排的基本建设支出不在此科目反映。</t>
    </r>
  </si>
  <si>
    <r>
      <t>7.物资储备：</t>
    </r>
    <r>
      <rPr>
        <sz val="16"/>
        <rFont val="仿宋_GB2312"/>
        <family val="3"/>
        <charset val="134"/>
      </rPr>
      <t>反映为应付战争、自然灾害或意料不到的突发事件而提前购置的具有特殊重要性的军事用品、石油、医药、粮食等战略性和应急性物资储备支出。</t>
    </r>
  </si>
  <si>
    <r>
      <t>8.土地补偿：</t>
    </r>
    <r>
      <rPr>
        <sz val="16"/>
        <rFont val="仿宋_GB2312"/>
        <family val="3"/>
        <charset val="134"/>
      </rPr>
      <t>反映按规定征地和收购土地过程中支付的土地补偿费。</t>
    </r>
  </si>
  <si>
    <r>
      <t>9.安置补助：</t>
    </r>
    <r>
      <rPr>
        <sz val="16"/>
        <rFont val="仿宋_GB2312"/>
        <family val="3"/>
        <charset val="134"/>
      </rPr>
      <t>反映按规定征地和收购土地过程中支付的安置补助费。</t>
    </r>
  </si>
  <si>
    <r>
      <t>10.地上附着物和青苗补偿：</t>
    </r>
    <r>
      <rPr>
        <sz val="16"/>
        <rFont val="仿宋_GB2312"/>
        <family val="3"/>
        <charset val="134"/>
      </rPr>
      <t>反映按规定征地和收购土地过程中支付的地上附着物和青苗补偿费。</t>
    </r>
  </si>
  <si>
    <r>
      <t>11.拆迁补偿：</t>
    </r>
    <r>
      <rPr>
        <sz val="16"/>
        <rFont val="仿宋_GB2312"/>
        <family val="3"/>
        <charset val="134"/>
      </rPr>
      <t>反映按规定征地和收购土地过程中支付的拆迁补偿费。</t>
    </r>
  </si>
  <si>
    <r>
      <t>12.公务用车购置：</t>
    </r>
    <r>
      <rPr>
        <sz val="16"/>
        <rFont val="仿宋_GB2312"/>
        <family val="3"/>
        <charset val="134"/>
      </rPr>
      <t>反映公务用车购置支出（含车辆购置税、牌照费）。</t>
    </r>
  </si>
  <si>
    <r>
      <t>13.其他交通工具购置：</t>
    </r>
    <r>
      <rPr>
        <sz val="16"/>
        <rFont val="仿宋_GB2312"/>
        <family val="3"/>
        <charset val="134"/>
      </rPr>
      <t>反映除公务用车外的其他各类交通工具(如船舶、飞机等)购置支出（含车辆购置税、牌照费）。</t>
    </r>
  </si>
  <si>
    <r>
      <t>14.文物和陈列品购置：</t>
    </r>
    <r>
      <rPr>
        <sz val="16"/>
        <rFont val="仿宋_GB2312"/>
        <family val="3"/>
        <charset val="134"/>
      </rPr>
      <t>反映文物和陈列品购置支出。</t>
    </r>
  </si>
  <si>
    <r>
      <t>15.无形资产购置：</t>
    </r>
    <r>
      <rPr>
        <sz val="16"/>
        <rFont val="仿宋_GB2312"/>
        <family val="3"/>
        <charset val="134"/>
      </rPr>
      <t>反映著作权、商标权、专利权、土地使用权等无形资产购置支出。软件购置、开发、应用支出不在此科目反映。</t>
    </r>
  </si>
  <si>
    <r>
      <t>16.其他资本性支出：</t>
    </r>
    <r>
      <rPr>
        <sz val="16"/>
        <rFont val="仿宋_GB2312"/>
        <family val="3"/>
        <charset val="134"/>
      </rPr>
      <t>反映上述科目中未包括的资本性支出。</t>
    </r>
  </si>
  <si>
    <r>
      <t>（七）对企业补助（基本建设）：</t>
    </r>
    <r>
      <rPr>
        <sz val="16"/>
        <rFont val="仿宋_GB2312"/>
        <family val="3"/>
        <charset val="134"/>
      </rPr>
      <t>反映切块由发展改革部门安排的基本建设支出中对企业补助支出。</t>
    </r>
  </si>
  <si>
    <r>
      <t>1.资本金注入：</t>
    </r>
    <r>
      <rPr>
        <sz val="16"/>
        <rFont val="仿宋_GB2312"/>
        <family val="3"/>
        <charset val="134"/>
      </rPr>
      <t>反映对企业注入资本金的支出，不包括政府投资基金股权投资。</t>
    </r>
  </si>
  <si>
    <r>
      <t>2.其他对企业补助：</t>
    </r>
    <r>
      <rPr>
        <sz val="16"/>
        <rFont val="仿宋_GB2312"/>
        <family val="3"/>
        <charset val="134"/>
      </rPr>
      <t>反映对企业的其他补助支出。</t>
    </r>
  </si>
  <si>
    <r>
      <t>（八）对企业补助：</t>
    </r>
    <r>
      <rPr>
        <sz val="16"/>
        <rFont val="仿宋_GB2312"/>
        <family val="3"/>
        <charset val="134"/>
      </rPr>
      <t>反映政府对各类企业的补助支出。切块由发展改革部门安排的基本建设支出中对企业补助支出不在此科目反映。</t>
    </r>
  </si>
  <si>
    <r>
      <t>2.政府投资基金股权投资：</t>
    </r>
    <r>
      <rPr>
        <sz val="16"/>
        <rFont val="仿宋_GB2312"/>
        <family val="3"/>
        <charset val="134"/>
      </rPr>
      <t>反映设立或者参与政府投资基金的股权投资支出。</t>
    </r>
  </si>
  <si>
    <r>
      <t>3.费用补贴：</t>
    </r>
    <r>
      <rPr>
        <sz val="16"/>
        <rFont val="仿宋_GB2312"/>
        <family val="3"/>
        <charset val="134"/>
      </rPr>
      <t>反映对企业的费用性补贴。</t>
    </r>
  </si>
  <si>
    <r>
      <t>4.利息补贴：</t>
    </r>
    <r>
      <rPr>
        <sz val="16"/>
        <rFont val="仿宋_GB2312"/>
        <family val="3"/>
        <charset val="134"/>
      </rPr>
      <t>反映对企业的利息补贴。</t>
    </r>
  </si>
  <si>
    <r>
      <t>5.其他对企业补助：</t>
    </r>
    <r>
      <rPr>
        <sz val="16"/>
        <rFont val="仿宋_GB2312"/>
        <family val="3"/>
        <charset val="134"/>
      </rPr>
      <t>反映对企业的其他补助支出。</t>
    </r>
  </si>
  <si>
    <r>
      <t>（九）对社会保障基金补助：</t>
    </r>
    <r>
      <rPr>
        <sz val="16"/>
        <rFont val="仿宋_GB2312"/>
        <family val="3"/>
        <charset val="134"/>
      </rPr>
      <t>反映政府对社会保险基金的补助以及补充全国社会保障基金的支出。</t>
    </r>
  </si>
  <si>
    <r>
      <t>（十）其他支出：</t>
    </r>
    <r>
      <rPr>
        <sz val="16"/>
        <rFont val="仿宋_GB2312"/>
        <family val="3"/>
        <charset val="134"/>
      </rPr>
      <t>反映不能划分到上述经济科目的其他支出。</t>
    </r>
  </si>
  <si>
    <t>两套支出经济分类科目对照表</t>
  </si>
  <si>
    <t>政府预算支出经济分类</t>
  </si>
  <si>
    <t>部门预算支出经济分类</t>
  </si>
  <si>
    <t>科 目 名 称</t>
  </si>
  <si>
    <t>机关工资福利支出</t>
  </si>
  <si>
    <t>工资福利支出</t>
  </si>
  <si>
    <t xml:space="preserve"> 工资奖金津补贴</t>
  </si>
  <si>
    <t xml:space="preserve"> 基本工资</t>
  </si>
  <si>
    <t xml:space="preserve"> 津贴补贴</t>
  </si>
  <si>
    <t xml:space="preserve"> 奖金</t>
  </si>
  <si>
    <t xml:space="preserve"> 社会保障缴费</t>
  </si>
  <si>
    <t xml:space="preserve"> 机关事业单位基本养老保险缴费</t>
  </si>
  <si>
    <t xml:space="preserve"> 职业年金缴费</t>
  </si>
  <si>
    <t xml:space="preserve"> 城镇职工基本医疗保险缴费</t>
  </si>
  <si>
    <t xml:space="preserve"> 公务员医疗补助缴费</t>
  </si>
  <si>
    <t xml:space="preserve"> 其他社会保障缴费</t>
  </si>
  <si>
    <t xml:space="preserve"> 住房公积金</t>
  </si>
  <si>
    <t xml:space="preserve"> 其他工资福利支出</t>
  </si>
  <si>
    <t xml:space="preserve"> 伙食补助费</t>
  </si>
  <si>
    <t xml:space="preserve"> 医疗费</t>
  </si>
  <si>
    <t>机关商品和服务支出</t>
  </si>
  <si>
    <t>商品和服务支出</t>
  </si>
  <si>
    <t xml:space="preserve"> 办公经费</t>
  </si>
  <si>
    <t xml:space="preserve"> 办公费</t>
  </si>
  <si>
    <t xml:space="preserve"> 印刷费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</si>
  <si>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</si>
  <si>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</si>
  <si>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</si>
  <si>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</si>
  <si>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</si>
  <si>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</si>
  <si>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</si>
  <si>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租赁费</t>
  </si>
  <si>
    <t xml:space="preserve"> 工会经费</t>
  </si>
  <si>
    <t xml:space="preserve"> 福利费</t>
  </si>
  <si>
    <t xml:space="preserve"> 其他交通费用</t>
  </si>
  <si>
    <t xml:space="preserve"> 税金及附加费用</t>
  </si>
  <si>
    <t xml:space="preserve"> 会议费</t>
  </si>
  <si>
    <t xml:space="preserve"> 培训费</t>
  </si>
  <si>
    <t xml:space="preserve"> 专用材料购置费</t>
  </si>
  <si>
    <t xml:space="preserve"> 专用材料费</t>
  </si>
  <si>
    <t xml:space="preserve"> 被装购置费</t>
  </si>
  <si>
    <t xml:space="preserve"> 专用燃料费</t>
  </si>
  <si>
    <t xml:space="preserve"> 委托业务费</t>
  </si>
  <si>
    <t xml:space="preserve"> 咨询费</t>
  </si>
  <si>
    <t xml:space="preserve"> 劳务费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</si>
  <si>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</si>
  <si>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</si>
  <si>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</si>
  <si>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</si>
  <si>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</si>
  <si>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</si>
  <si>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资本性支出  </t>
  </si>
  <si>
    <t xml:space="preserve"> 房屋建筑物购建</t>
  </si>
  <si>
    <t xml:space="preserve"> 基础设施建设</t>
  </si>
  <si>
    <t xml:space="preserve"> 公务用车购置</t>
  </si>
  <si>
    <t xml:space="preserve"> 土地征迁补偿和安置支出</t>
  </si>
  <si>
    <t xml:space="preserve"> 土地补偿</t>
  </si>
  <si>
    <t xml:space="preserve"> 安置补助</t>
  </si>
  <si>
    <t xml:space="preserve"> 地上附着物和青苗补偿</t>
  </si>
  <si>
    <t xml:space="preserve"> 拆迁补偿</t>
  </si>
  <si>
    <t xml:space="preserve"> 设备购置</t>
  </si>
  <si>
    <t xml:space="preserve"> 办公设备购置</t>
  </si>
  <si>
    <t xml:space="preserve"> 专用设备购置</t>
  </si>
  <si>
    <t xml:space="preserve"> 信息网络及软件购置更新</t>
  </si>
  <si>
    <t xml:space="preserve"> 大型修缮</t>
  </si>
  <si>
    <t xml:space="preserve"> 其他资本性支出</t>
  </si>
  <si>
    <t xml:space="preserve"> 物资储备</t>
  </si>
  <si>
    <t xml:space="preserve"> 其他交通工具购置</t>
  </si>
  <si>
    <t xml:space="preserve"> 文物和陈列品购置</t>
  </si>
  <si>
    <t xml:space="preserve"> 无形资产购置</t>
  </si>
  <si>
    <t>机关资本性支出（二）</t>
  </si>
  <si>
    <t>资本性支出（基本建设）</t>
  </si>
  <si>
    <t xml:space="preserve"> 其他基本建设支出</t>
  </si>
  <si>
    <t>对事业单位经常性补助</t>
  </si>
  <si>
    <t xml:space="preserve"> 工资福利支出</t>
  </si>
  <si>
    <t xml:space="preserve"> 商品和服务支出</t>
  </si>
  <si>
    <t xml:space="preserve"> 其他对事业单位补助</t>
  </si>
  <si>
    <t>对事业单位资本性补助</t>
  </si>
  <si>
    <t xml:space="preserve"> 资本性支出（一）</t>
  </si>
  <si>
    <t>资本性支出</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</si>
  <si>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</si>
  <si>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</si>
  <si>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</si>
  <si>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</si>
  <si>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</si>
  <si>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</si>
  <si>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</si>
  <si>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资本金注入</t>
  </si>
  <si>
    <t xml:space="preserve"> 政府投资基金股权投资</t>
  </si>
  <si>
    <t xml:space="preserve"> 对企业资本性支出（二）</t>
  </si>
  <si>
    <t>对企业补助（基本建设）</t>
  </si>
  <si>
    <t>对个人和家庭的补助</t>
  </si>
  <si>
    <t xml:space="preserve"> 社会福利和救助</t>
  </si>
  <si>
    <t xml:space="preserve"> 抚恤金</t>
  </si>
  <si>
    <t xml:space="preserve"> 生活补助</t>
  </si>
  <si>
    <t xml:space="preserve"> 救济金</t>
  </si>
  <si>
    <t xml:space="preserve"> 医疗费补助</t>
  </si>
  <si>
    <t xml:space="preserve"> 奖励金</t>
  </si>
  <si>
    <t xml:space="preserve"> 助学金</t>
  </si>
  <si>
    <t xml:space="preserve"> 个人农业生产补贴</t>
  </si>
  <si>
    <t xml:space="preserve"> 离退休费</t>
  </si>
  <si>
    <t xml:space="preserve"> 离休费</t>
  </si>
  <si>
    <t xml:space="preserve"> 退休费</t>
  </si>
  <si>
    <t xml:space="preserve"> 退职（役）费</t>
  </si>
  <si>
    <t xml:space="preserve"> 其他对个人和家庭的补助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</si>
  <si>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</si>
  <si>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</si>
  <si>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</si>
  <si>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</si>
  <si>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</si>
  <si>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</si>
  <si>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</si>
  <si>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</si>
  <si>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债务还本支出</t>
  </si>
  <si>
    <t xml:space="preserve"> 国内债务还本</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</si>
  <si>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</si>
  <si>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</si>
  <si>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</si>
  <si>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</si>
  <si>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</si>
  <si>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</si>
  <si>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</si>
  <si>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 xml:space="preserve"> 预备费</t>
  </si>
  <si>
    <t xml:space="preserve"> 预留</t>
  </si>
  <si>
    <t>其他支出</t>
  </si>
  <si>
    <t xml:space="preserve"> 赠与</t>
  </si>
  <si>
    <t xml:space="preserve"> 国家赔偿费用支出</t>
  </si>
  <si>
    <t xml:space="preserve"> 对民间非营利组织和群众性自治组织补贴</t>
  </si>
  <si>
    <t xml:space="preserve"> 其他支出</t>
  </si>
  <si>
    <t>表5</t>
  </si>
  <si>
    <t>2017年新兴县本级一般公共预算“三公”经费表</t>
  </si>
  <si>
    <t xml:space="preserve">    “三公”经费</t>
  </si>
  <si>
    <t xml:space="preserve">        其中：（一）因公出国（境）支出</t>
  </si>
  <si>
    <t xml:space="preserve">              （二）公务用车购置及运行维护支出</t>
  </si>
  <si>
    <t xml:space="preserve">                    1.公务用车购置</t>
  </si>
  <si>
    <t xml:space="preserve">                    2.公务用车运行维护费</t>
  </si>
  <si>
    <t xml:space="preserve">              （三）公务接待费支出</t>
  </si>
  <si>
    <t>备注:市（县、区）本级一般公共预算中安排的“三公”经费是指部门预算基本支出及项目支出中安排的因公出国（境）支出、公务用车购置及运行维护支出和公务接待费支出。</t>
  </si>
  <si>
    <t>表6</t>
  </si>
  <si>
    <t>2017年新兴县县级一般公共预算税收返还和转移支付表
（按项目分地区）</t>
  </si>
  <si>
    <t>新兴县</t>
  </si>
  <si>
    <t xml:space="preserve">      所得税基数返还支出</t>
  </si>
  <si>
    <t xml:space="preserve">      成品油税费改革税收返还支出</t>
  </si>
  <si>
    <t xml:space="preserve">      增值税税收返还支出 </t>
  </si>
  <si>
    <t xml:space="preserve">      其他税收返还</t>
  </si>
  <si>
    <t xml:space="preserve">      均衡性转移支付补助支出</t>
  </si>
  <si>
    <t xml:space="preserve">      县级基本财力保障机制奖补资金支出</t>
  </si>
  <si>
    <r>
      <t xml:space="preserve">     </t>
    </r>
    <r>
      <rPr>
        <sz val="12"/>
        <rFont val="宋体"/>
        <charset val="134"/>
      </rPr>
      <t xml:space="preserve"> 调整工资转移支付补助支出</t>
    </r>
  </si>
  <si>
    <t xml:space="preserve">      农村税费改革补助支出</t>
  </si>
  <si>
    <t xml:space="preserve">      其他一般性转移支付支出</t>
  </si>
  <si>
    <t>备注：无税收返还和转移支付支出，此表数据为零。</t>
  </si>
  <si>
    <t>表7</t>
  </si>
  <si>
    <t>2017年新兴县政府一般债务余额及限额情况表</t>
  </si>
  <si>
    <t>单位：亿元</t>
  </si>
  <si>
    <t>地  区</t>
  </si>
  <si>
    <t>2015年余额</t>
  </si>
  <si>
    <t>2016年限额</t>
  </si>
  <si>
    <t>备注：1.县、区级公开本地区债务限额余额即可。
      2.根据中央规定，在政府债务余额决算数经上级审定前，各地不得随意调整或以任何形式不当公开地方政府债务余额预计执行数。建议可参照财政部及省级做法，公开上年度债务限额和跨年度余额，例如，本表第2列可公开跨年度余额、第3列可公开上年度限额。</t>
  </si>
  <si>
    <t>表8</t>
  </si>
  <si>
    <t>2017年新兴县县级政府性基金预算收入表</t>
  </si>
  <si>
    <t>一、新兴县本级收入</t>
  </si>
  <si>
    <t xml:space="preserve"> 其中：新型墙体材料专项基金收入</t>
  </si>
  <si>
    <t xml:space="preserve">       城市公用事业附加收入</t>
  </si>
  <si>
    <t xml:space="preserve">       农业土地开发资金收入</t>
  </si>
  <si>
    <t xml:space="preserve">       国有土地使用权出让收入</t>
  </si>
  <si>
    <t xml:space="preserve">       彩票公益金收入</t>
  </si>
  <si>
    <t xml:space="preserve">       城市基础设施配套费收入</t>
  </si>
  <si>
    <t xml:space="preserve">       污水处理费收入</t>
  </si>
  <si>
    <t xml:space="preserve">   上级补助收入</t>
  </si>
  <si>
    <t>三、调入资金</t>
  </si>
  <si>
    <t>上年结余收入</t>
  </si>
  <si>
    <t>表9</t>
  </si>
  <si>
    <t>2017年新兴县本级政府性基金预算支出表</t>
  </si>
  <si>
    <t>新兴县本级政府性基金支出合计</t>
  </si>
  <si>
    <t>一、文化体育与传媒支出</t>
  </si>
  <si>
    <t>二、社会保障和就业支出</t>
  </si>
  <si>
    <t>三、城乡社区支出</t>
  </si>
  <si>
    <t xml:space="preserve">    1、国有土地使用权出让收入及对应专项债务收入安排的支出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</si>
  <si>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</si>
  <si>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</si>
  <si>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</si>
  <si>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</si>
  <si>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</si>
  <si>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</si>
  <si>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其他国有土地使用权出让收入安排的支出</t>
  </si>
  <si>
    <t xml:space="preserve">    2、城市公用事业附加及对应专项债务收入安排的支出</t>
  </si>
  <si>
    <t xml:space="preserve">       城市环境卫生</t>
  </si>
  <si>
    <t xml:space="preserve">    3、农业土地开发资金及对应专项债务收入安排的支出</t>
  </si>
  <si>
    <t xml:space="preserve">    4、新增建设用地土地有偿使用费及对应专项债务收入安排的支出</t>
  </si>
  <si>
    <t xml:space="preserve">       基本农田建设和保护支出</t>
  </si>
  <si>
    <t xml:space="preserve">    5、城市基础设施配套费及对应专项债务收入安排的支出</t>
  </si>
  <si>
    <t xml:space="preserve">      城市公共设施</t>
  </si>
  <si>
    <t xml:space="preserve">      城市环境卫生</t>
  </si>
  <si>
    <t xml:space="preserve">      其他城市基础设施配套费安排的支出</t>
  </si>
  <si>
    <t xml:space="preserve">    6、污水处理费及对应专项债务收入安排的支出</t>
  </si>
  <si>
    <t xml:space="preserve">      污水处理设施建设和运营</t>
  </si>
  <si>
    <t xml:space="preserve">      其他污水处理费安排的支出</t>
  </si>
  <si>
    <t>四、农林水支出</t>
  </si>
  <si>
    <t>五、交通运输支出</t>
  </si>
  <si>
    <t>六、其他支出</t>
  </si>
  <si>
    <t xml:space="preserve">    1、彩票公益金及对应专项债务收入安排的支出</t>
  </si>
  <si>
    <t xml:space="preserve">      用于社会福利的彩票公益金支出</t>
  </si>
  <si>
    <t xml:space="preserve">      用于体育事业的彩票公益金支出</t>
  </si>
  <si>
    <t xml:space="preserve">      用于残疾人事业的彩票公益金支出</t>
  </si>
  <si>
    <t xml:space="preserve">      用于其他社会公益事业的彩票公益金支出</t>
  </si>
  <si>
    <t>备注:</t>
  </si>
  <si>
    <t>表39</t>
  </si>
  <si>
    <t>2018年省级政府性基金转移支付预算表（按项目分地区）</t>
  </si>
  <si>
    <t>（一)国家电影事业发展专项资金及对应专项债务收入安排的支出</t>
  </si>
  <si>
    <t>（一）大中型水库移民后期扶持基金支出</t>
  </si>
  <si>
    <t>（二）基础设施建设和经济发展</t>
  </si>
  <si>
    <t>（三）小型水库移民扶助基金及对应专项债务收入安排的支出</t>
  </si>
  <si>
    <t>三、交通运输支出</t>
  </si>
  <si>
    <t>（一）公路还贷</t>
  </si>
  <si>
    <t>（二）车辆通行费及对应专项债务收入安排的支出</t>
  </si>
  <si>
    <t>（三）政府还贷公路养护</t>
  </si>
  <si>
    <t>（四）港口建设费及对应专项债务收入安排的支出</t>
  </si>
  <si>
    <t>表10</t>
  </si>
  <si>
    <t>2017年新兴县县级政府性基金转移支付预算表
（按项目分地区）</t>
  </si>
  <si>
    <t>**县</t>
  </si>
  <si>
    <t>**区</t>
  </si>
  <si>
    <t xml:space="preserve">  ……</t>
  </si>
  <si>
    <t>备注：政府性基金无发生下级转移支付，此表数据为零。</t>
  </si>
  <si>
    <t>表11</t>
  </si>
  <si>
    <t>2017年新兴县政府专项债务分地区余额及限额情况表</t>
  </si>
  <si>
    <t>表12</t>
  </si>
  <si>
    <t>2017年新兴县县级国有资本经营预算收入总表</t>
  </si>
  <si>
    <t>预算科目</t>
  </si>
  <si>
    <t>一、县本级国有资本经营收入</t>
  </si>
  <si>
    <t>（一）利润收入</t>
  </si>
  <si>
    <t>（二）股利、股息收入</t>
  </si>
  <si>
    <t>（三）产权转让收入</t>
  </si>
  <si>
    <t>（四）清算收入</t>
  </si>
  <si>
    <t>（五)其他国有资本经营收入</t>
  </si>
  <si>
    <t xml:space="preserve">   国有资本经营预算转移支付收入</t>
  </si>
  <si>
    <t xml:space="preserve">          本年收入合计</t>
  </si>
  <si>
    <t>上年结转</t>
  </si>
  <si>
    <t xml:space="preserve">       </t>
  </si>
  <si>
    <t>表13</t>
  </si>
  <si>
    <t>2017年新兴县县级国有资本经营预算支出总表</t>
  </si>
  <si>
    <t>支      出</t>
  </si>
  <si>
    <t>一、县本级国有资本经营预算支出</t>
  </si>
  <si>
    <t>(一)解决历史遗留问题及改革成本支出</t>
  </si>
  <si>
    <t>(二)国有企业资本金注入</t>
  </si>
  <si>
    <t>(三)国有企业政策性补贴</t>
  </si>
  <si>
    <t>(四)其他国有资本经营预算支出</t>
  </si>
  <si>
    <t>二、转移性支出</t>
  </si>
  <si>
    <t xml:space="preserve">    国有资本经营预算转移支付支出</t>
  </si>
  <si>
    <t xml:space="preserve">    调出资金</t>
  </si>
  <si>
    <t>本年支出合计</t>
  </si>
  <si>
    <t>结转下年</t>
  </si>
  <si>
    <t>备注：对下安排转移支付的，还应公开国有资本经营预算转移支付表。</t>
  </si>
  <si>
    <t>表14</t>
  </si>
  <si>
    <t>2017年新兴县本级社会保险基金收入预算表</t>
  </si>
  <si>
    <t>项  目</t>
  </si>
  <si>
    <t>新兴县本级社会保险基金收入合计</t>
  </si>
  <si>
    <t xml:space="preserve">    其中：保险费收入</t>
  </si>
  <si>
    <t xml:space="preserve">          财政补贴收入</t>
  </si>
  <si>
    <t xml:space="preserve">          利息收入</t>
  </si>
  <si>
    <t xml:space="preserve">          转移收入</t>
  </si>
  <si>
    <t xml:space="preserve">          其他收入</t>
  </si>
  <si>
    <t xml:space="preserve">          上级补助</t>
  </si>
  <si>
    <t>一、企业职工基本养老保险基金收入</t>
  </si>
  <si>
    <t xml:space="preserve">          利息收入（含投资收益）</t>
  </si>
  <si>
    <t xml:space="preserve">          上级补助收入</t>
  </si>
  <si>
    <t>二、失业保险基金收入</t>
  </si>
  <si>
    <t>三、城镇职工基本医疗保险基金收入</t>
  </si>
  <si>
    <t>四、工伤保险基金收入</t>
  </si>
  <si>
    <t>五、生育保险基金收入</t>
  </si>
  <si>
    <t>六、城乡居民基本养老保险基金收入</t>
  </si>
  <si>
    <t>七、城乡居民基本医疗保险基金收入</t>
  </si>
  <si>
    <t>八、机关事业单位基本养老保险基金收入</t>
  </si>
  <si>
    <t>表15</t>
  </si>
  <si>
    <t>2017年新兴县本级社会保险基金支出预算表</t>
  </si>
  <si>
    <t>项　目</t>
  </si>
  <si>
    <t>新兴县本级社会保险基金支出合计</t>
  </si>
  <si>
    <t>　　其中：社会保险待遇支出</t>
  </si>
  <si>
    <t xml:space="preserve">          其他支出</t>
  </si>
  <si>
    <t xml:space="preserve">          转移支出</t>
  </si>
  <si>
    <t xml:space="preserve">          大病保险支出</t>
  </si>
  <si>
    <t xml:space="preserve">          上解上级支出</t>
  </si>
  <si>
    <t>一、企业职工基本养老保险基金支出</t>
  </si>
  <si>
    <t>　　1.养老保险待遇支出</t>
  </si>
  <si>
    <t xml:space="preserve">      其中：（1）基本养老金</t>
  </si>
  <si>
    <r>
      <t xml:space="preserve">            （</t>
    </r>
    <r>
      <rPr>
        <sz val="12"/>
        <rFont val="宋体"/>
        <charset val="134"/>
      </rPr>
      <t>2</t>
    </r>
    <r>
      <rPr>
        <sz val="12"/>
        <rFont val="宋体"/>
        <charset val="134"/>
      </rPr>
      <t>）丧葬抚恤补助</t>
    </r>
  </si>
  <si>
    <t xml:space="preserve">    2.其他企业职工基本养老保险基金支出</t>
  </si>
  <si>
    <t xml:space="preserve">    3.转移支出</t>
  </si>
  <si>
    <t xml:space="preserve">    4.上解上级支出</t>
  </si>
  <si>
    <t>二、失业保险基金支出</t>
  </si>
  <si>
    <t>　　1.失业保险待遇支出</t>
  </si>
  <si>
    <t xml:space="preserve">      其中：（1）失业保险金</t>
  </si>
  <si>
    <t xml:space="preserve">            （2）医疗保险费</t>
  </si>
  <si>
    <t xml:space="preserve">            （3）稳定岗位补贴</t>
  </si>
  <si>
    <t xml:space="preserve">   2.其他失业保险基金支出</t>
  </si>
  <si>
    <t xml:space="preserve">   3.上解上级支出</t>
  </si>
  <si>
    <t>三、城镇职工基本医疗保险基金支出</t>
  </si>
  <si>
    <t>　　1.基本医疗保险待遇支出</t>
  </si>
  <si>
    <t xml:space="preserve">     其中：（1）城镇职工基本医疗保险统筹基金</t>
  </si>
  <si>
    <t xml:space="preserve">           （2）城镇职工基本医疗保险个人账户基金</t>
  </si>
  <si>
    <t xml:space="preserve">    2.其他城镇职工基本医疗保险基金支出</t>
  </si>
  <si>
    <t>四、工伤保险基金支出</t>
  </si>
  <si>
    <t>　　1.工伤保险待遇支出</t>
  </si>
  <si>
    <r>
      <t xml:space="preserve">    </t>
    </r>
    <r>
      <rPr>
        <sz val="12"/>
        <rFont val="宋体"/>
        <charset val="134"/>
      </rPr>
      <t>2</t>
    </r>
    <r>
      <rPr>
        <sz val="12"/>
        <rFont val="宋体"/>
        <charset val="134"/>
      </rPr>
      <t>.其他工伤保险基金支出</t>
    </r>
  </si>
  <si>
    <r>
      <t xml:space="preserve">    3.</t>
    </r>
    <r>
      <rPr>
        <sz val="12"/>
        <rFont val="宋体"/>
        <charset val="134"/>
      </rPr>
      <t>上解上级支出</t>
    </r>
  </si>
  <si>
    <t>五、生育保险基金支出</t>
  </si>
  <si>
    <t xml:space="preserve">    1.生育保险待遇支出</t>
  </si>
  <si>
    <t xml:space="preserve">      其中：（1）生育医疗费用支出</t>
  </si>
  <si>
    <t xml:space="preserve">            （2）生育津贴支出</t>
  </si>
  <si>
    <t xml:space="preserve">    2.其他生育保险基金支出</t>
  </si>
  <si>
    <t>六、城乡居民基本养老保险基金支出</t>
  </si>
  <si>
    <t xml:space="preserve">    1.养老保险待遇支出</t>
  </si>
  <si>
    <t xml:space="preserve">      其中：（1）基础养老金支出</t>
  </si>
  <si>
    <t xml:space="preserve">            （2）个人账户养老金支出</t>
  </si>
  <si>
    <t xml:space="preserve">            （3）丧葬抚恤补助支出</t>
  </si>
  <si>
    <t xml:space="preserve">    2.其他城乡居民基本养老保险基金支出</t>
  </si>
  <si>
    <t>七、城乡居民基本医疗保险基金支出</t>
  </si>
  <si>
    <t xml:space="preserve">    2.大病医疗保险支出</t>
  </si>
  <si>
    <t xml:space="preserve">    3.其他城乡居民基本医疗保险基金支出</t>
  </si>
  <si>
    <t>八、机关事业单位基本养老保险基金支出</t>
  </si>
  <si>
    <t xml:space="preserve">    2.其他机关事业单位基本养老保险基金支出</t>
  </si>
  <si>
    <t xml:space="preserve">    2.转移支出</t>
  </si>
  <si>
    <t>表78</t>
  </si>
  <si>
    <t>表77</t>
  </si>
  <si>
    <t>不打印</t>
  </si>
  <si>
    <t>序号</t>
  </si>
  <si>
    <t>专项资金名称</t>
  </si>
  <si>
    <t>其中，国资预算</t>
  </si>
  <si>
    <t>其中，一般公共预算</t>
  </si>
  <si>
    <t>预安排</t>
  </si>
  <si>
    <t>政府性基金及国资预算</t>
  </si>
  <si>
    <t>总计</t>
  </si>
  <si>
    <t>区域协调发展战略专项资金</t>
  </si>
  <si>
    <t>促进经济发展专项资金</t>
  </si>
  <si>
    <t>科技创新战略专项资金</t>
  </si>
  <si>
    <t>医疗卫生健康事业发展专项资金</t>
  </si>
  <si>
    <t>教育发展专项资金</t>
  </si>
  <si>
    <t>生态环境保护专项资金</t>
  </si>
  <si>
    <t>促进就业创业发展专项资金</t>
  </si>
  <si>
    <t>对口援建专项资金</t>
  </si>
  <si>
    <t>文化繁荣发展专项资金</t>
  </si>
  <si>
    <t>社会治理专项资金</t>
  </si>
  <si>
    <t>社会福利专项资金</t>
  </si>
  <si>
    <t>表79</t>
  </si>
  <si>
    <t>专项资金名称及用途</t>
  </si>
  <si>
    <r>
      <rPr>
        <b/>
        <sz val="12"/>
        <rFont val="Arial"/>
        <family val="2"/>
        <charset val="0"/>
      </rPr>
      <t>2018</t>
    </r>
    <r>
      <rPr>
        <b/>
        <sz val="12"/>
        <rFont val="宋体"/>
        <charset val="134"/>
      </rPr>
      <t>年金额</t>
    </r>
  </si>
  <si>
    <t>其中，年初预算</t>
  </si>
  <si>
    <t>一般预安排</t>
  </si>
  <si>
    <t>主管部部门</t>
  </si>
  <si>
    <t>是否打印</t>
  </si>
  <si>
    <t>不含预安排的2018年金额</t>
  </si>
  <si>
    <t>使用用途</t>
  </si>
  <si>
    <t>2018年金额</t>
  </si>
  <si>
    <t>其中：一般公共预算</t>
  </si>
  <si>
    <t>否</t>
  </si>
  <si>
    <t xml:space="preserve">    政府性基金预算</t>
  </si>
  <si>
    <t xml:space="preserve">    国有资本经营预算</t>
  </si>
  <si>
    <t>其中：省委省政府一事一议资金</t>
  </si>
  <si>
    <t>社会主义新农村建设</t>
  </si>
  <si>
    <t>省农业厅</t>
  </si>
  <si>
    <t>水利建设与改革发展</t>
  </si>
  <si>
    <t>省水利厅</t>
  </si>
  <si>
    <t>精准扶贫精准脱贫攻坚</t>
  </si>
  <si>
    <t>高标准农田建设类项目</t>
  </si>
  <si>
    <t>省国土资源厅</t>
  </si>
  <si>
    <t>省委省政府一事一议资金</t>
  </si>
  <si>
    <t>财政</t>
  </si>
  <si>
    <t>森林资源培育及管护</t>
  </si>
  <si>
    <t>省林业厅</t>
  </si>
  <si>
    <t>完善农业支持保护制度</t>
  </si>
  <si>
    <t>构建现代农业体系</t>
  </si>
  <si>
    <t>国土资源监管</t>
  </si>
  <si>
    <t>农村危房改造</t>
  </si>
  <si>
    <t>省住房和城乡建设厅</t>
  </si>
  <si>
    <t>农业综合开发资金</t>
  </si>
  <si>
    <t>省财政厅</t>
  </si>
  <si>
    <t>地质矿产勘查及环境治理</t>
  </si>
  <si>
    <t>省核工业地质局</t>
  </si>
  <si>
    <t>完善农村基本经营制度</t>
  </si>
  <si>
    <t>林业产业发展</t>
  </si>
  <si>
    <t>南粤古驿道保护利用</t>
  </si>
  <si>
    <t>普通公路水路建设</t>
  </si>
  <si>
    <t>省交通运输厅</t>
  </si>
  <si>
    <t>高速公路建设</t>
  </si>
  <si>
    <t>保障性安居工程补助</t>
  </si>
  <si>
    <t>省专项建设基金项目贴息</t>
  </si>
  <si>
    <t>省发展和改革委员会</t>
  </si>
  <si>
    <t>基建投资</t>
  </si>
  <si>
    <t>城乡规划及建设</t>
  </si>
  <si>
    <t>少数民族发展资金</t>
  </si>
  <si>
    <t>省民族宗教事务委员会</t>
  </si>
  <si>
    <t>企业技术改造</t>
  </si>
  <si>
    <t>省经济和信息化委员会</t>
  </si>
  <si>
    <t>珠江西岸先进装备制造业发展</t>
  </si>
  <si>
    <t>产业共建与产业园发展</t>
  </si>
  <si>
    <t>外经贸发展</t>
  </si>
  <si>
    <t>省商务厅</t>
  </si>
  <si>
    <t>制造业一事一议</t>
  </si>
  <si>
    <t>民营经济及中小微企业发展</t>
  </si>
  <si>
    <t>海洋经济发展</t>
  </si>
  <si>
    <t>省海洋与渔业厅</t>
  </si>
  <si>
    <t>4K电视网络应用和产业发展</t>
  </si>
  <si>
    <t>省新闻出版广电局、省委宣传部、省经济和信息化委</t>
  </si>
  <si>
    <t>支持省属企业改革发展</t>
  </si>
  <si>
    <t>省国资委</t>
  </si>
  <si>
    <t>现代服务业发展</t>
  </si>
  <si>
    <t>省邮政局</t>
  </si>
  <si>
    <t>省财政</t>
  </si>
  <si>
    <t>省供销合作联社</t>
  </si>
  <si>
    <t>现代渔业发展</t>
  </si>
  <si>
    <t>信息化和信息产业发展</t>
  </si>
  <si>
    <t>培育制造业新兴支柱产业</t>
  </si>
  <si>
    <t>海洋事业发展</t>
  </si>
  <si>
    <t>海洋事业发展2</t>
  </si>
  <si>
    <t>金融服务</t>
  </si>
  <si>
    <t>省人民政府金融工作办公室</t>
  </si>
  <si>
    <t>隐藏，不打印</t>
  </si>
  <si>
    <t>质量监测</t>
  </si>
  <si>
    <t>省质量技术监督局</t>
  </si>
  <si>
    <t>标准化战略</t>
  </si>
  <si>
    <t>地理标志产品及生态原产地保护产品</t>
  </si>
  <si>
    <t>技术创新体系建设</t>
  </si>
  <si>
    <t>省科学技术厅</t>
  </si>
  <si>
    <t>省科学院</t>
  </si>
  <si>
    <t>省农业科学院</t>
  </si>
  <si>
    <t>人才发展</t>
  </si>
  <si>
    <t>省委组织部</t>
  </si>
  <si>
    <t>基础与应用基础研究</t>
  </si>
  <si>
    <t>知识产权工作</t>
  </si>
  <si>
    <t>省知识产权局</t>
  </si>
  <si>
    <t>大学生科技创新培育</t>
  </si>
  <si>
    <t>共产主义青年团省委员会</t>
  </si>
  <si>
    <t>加强基层医疗卫生服务体系和全科医生队伍建设</t>
  </si>
  <si>
    <t>省卫计委</t>
  </si>
  <si>
    <t>预防控制重大疾病</t>
  </si>
  <si>
    <t>健全现代医院管理制度</t>
  </si>
  <si>
    <t>食品药品安全</t>
  </si>
  <si>
    <t>省食品药品监督管理局</t>
  </si>
  <si>
    <t>传承发展中医药事业</t>
  </si>
  <si>
    <t>省中医药局</t>
  </si>
  <si>
    <t>公共卫生与人口发展服务</t>
  </si>
  <si>
    <t>推进教育现代化及农村义务教育寄宿制学校建设</t>
  </si>
  <si>
    <t>省教育厅</t>
  </si>
  <si>
    <t>高校创新强校工程</t>
  </si>
  <si>
    <t>一流大学（学科）和高水平大学建设</t>
  </si>
  <si>
    <t>完善职业教育</t>
  </si>
  <si>
    <t>省属高校基本建设</t>
  </si>
  <si>
    <t>强师工程</t>
  </si>
  <si>
    <t>教育工作专项</t>
  </si>
  <si>
    <t>助学贷款贴息</t>
  </si>
  <si>
    <t>民办教育发展</t>
  </si>
  <si>
    <t>特殊教育学校建设维护</t>
  </si>
  <si>
    <t>污染防治减排及垃圾处理</t>
  </si>
  <si>
    <t>省环境保护厅</t>
  </si>
  <si>
    <t>生态环境监管</t>
  </si>
  <si>
    <t>农村环境综合整治</t>
  </si>
  <si>
    <t>公共就业创业服务</t>
  </si>
  <si>
    <t>省人力资源和社会保障厅</t>
  </si>
  <si>
    <t>技工教育发展</t>
  </si>
  <si>
    <t>职业技能培训</t>
  </si>
  <si>
    <t>扶持妇女创业小额担保财政贴息贷款</t>
  </si>
  <si>
    <t>省妇女联合会</t>
  </si>
  <si>
    <t>对口援建</t>
  </si>
  <si>
    <t>省援疆前方指挥部</t>
  </si>
  <si>
    <t>广东援疆工作对</t>
  </si>
  <si>
    <t>省援藏工作队</t>
  </si>
  <si>
    <t>广东援藏工作队</t>
  </si>
  <si>
    <t>省援川前方工作组</t>
  </si>
  <si>
    <t>广东援川工作队</t>
  </si>
  <si>
    <t>健全现代文化产业体系和市场体系</t>
  </si>
  <si>
    <t>省委宣传部</t>
  </si>
  <si>
    <t>省新闻出版局</t>
  </si>
  <si>
    <t>群众体育</t>
  </si>
  <si>
    <t>省体育局</t>
  </si>
  <si>
    <t>完善公共文化服务体系</t>
  </si>
  <si>
    <t>省文化厅</t>
  </si>
  <si>
    <t>省档案局</t>
  </si>
  <si>
    <t>加强思想道德建设</t>
  </si>
  <si>
    <t>国家电影事业发展专项资金省级分成部分</t>
  </si>
  <si>
    <t>旅游发展</t>
  </si>
  <si>
    <t>省旅游局</t>
  </si>
  <si>
    <t>太平洋岛国交流合作</t>
  </si>
  <si>
    <t>省人民政府外事办公室</t>
  </si>
  <si>
    <t>加强文物保护利用和文化遗产保护传承</t>
  </si>
  <si>
    <t>加强中外人文交流</t>
  </si>
  <si>
    <t>加强文艺队伍建设</t>
  </si>
  <si>
    <t>繁荣文艺创作</t>
  </si>
  <si>
    <t>竞技体育</t>
  </si>
  <si>
    <t>社会治安防控体系建设</t>
  </si>
  <si>
    <t>省公安厅</t>
  </si>
  <si>
    <t>公共法律服务</t>
  </si>
  <si>
    <t>省司法厅</t>
  </si>
  <si>
    <t>政法业务能力提升</t>
  </si>
  <si>
    <t>省委政法委员会</t>
  </si>
  <si>
    <t>中共省委政法委员会</t>
  </si>
  <si>
    <t>监狱设施建设与维护</t>
  </si>
  <si>
    <t>省监狱管理局</t>
  </si>
  <si>
    <t>安全生产</t>
  </si>
  <si>
    <t>省安全生产监督管理局</t>
  </si>
  <si>
    <t>见义勇为及举报违法犯罪奖励资金</t>
  </si>
  <si>
    <t>防灾救灾应急</t>
  </si>
  <si>
    <t>省民政厅</t>
  </si>
  <si>
    <t>完善社会福利体系</t>
  </si>
  <si>
    <t>发展残疾人事业</t>
  </si>
  <si>
    <t>省残联</t>
  </si>
  <si>
    <t>老龄事业</t>
  </si>
  <si>
    <t>省委老干部局</t>
  </si>
  <si>
    <t>中共省委老干部局</t>
  </si>
  <si>
    <t>表20</t>
  </si>
  <si>
    <t>单位：万元、％</t>
  </si>
  <si>
    <t>重点投入</t>
  </si>
  <si>
    <t>2017年预算</t>
  </si>
  <si>
    <t>2018年预算（含以前年度结转资金等）</t>
  </si>
  <si>
    <t>比2017年  增长</t>
  </si>
  <si>
    <t>上一次2018年预算（含以前年度结转资金等）</t>
  </si>
  <si>
    <t>以前年度结转</t>
  </si>
  <si>
    <t>剔除中央转移支付后可比增长</t>
  </si>
  <si>
    <t>2017年预算（不含中央）</t>
  </si>
  <si>
    <t>2018年预算（中央资金）</t>
  </si>
  <si>
    <t>比2017年可比增长</t>
  </si>
  <si>
    <t>剔除中央转移支付后增长</t>
  </si>
  <si>
    <t>一、教育</t>
  </si>
  <si>
    <t xml:space="preserve">    省本级支出</t>
  </si>
  <si>
    <t xml:space="preserve">    专项转移支付</t>
  </si>
  <si>
    <t xml:space="preserve">    一般性转移支付</t>
  </si>
  <si>
    <t>二、科学技术</t>
  </si>
  <si>
    <t>三、文化体育与传媒</t>
  </si>
  <si>
    <t>四、社会保障和就业</t>
  </si>
  <si>
    <t>五、医疗卫生与计划生育</t>
  </si>
  <si>
    <t>六、节能环保</t>
  </si>
  <si>
    <t>七、农林水</t>
  </si>
  <si>
    <t>八、交通运输</t>
  </si>
  <si>
    <t xml:space="preserve">    专项转移支出</t>
  </si>
  <si>
    <t>备注：科学技术支出、医疗卫生与计划生育支出含动用以前年度结转资金。</t>
  </si>
  <si>
    <t>表21</t>
  </si>
  <si>
    <t>最近一次</t>
  </si>
  <si>
    <t>2016年预算</t>
  </si>
  <si>
    <t>上一次的2018年预算</t>
  </si>
  <si>
    <t>205</t>
  </si>
  <si>
    <t xml:space="preserve">    教育管理事务</t>
  </si>
  <si>
    <t>20501</t>
  </si>
  <si>
    <t xml:space="preserve">    普通教育</t>
  </si>
  <si>
    <t>20502</t>
  </si>
  <si>
    <t xml:space="preserve">        其中：学前教育</t>
  </si>
  <si>
    <t>2050201</t>
  </si>
  <si>
    <t xml:space="preserve">        高中教育</t>
  </si>
  <si>
    <t>2050204</t>
  </si>
  <si>
    <t xml:space="preserve">        高等教育</t>
  </si>
  <si>
    <t>2050205</t>
  </si>
  <si>
    <t xml:space="preserve">        其他普通教育支出</t>
  </si>
  <si>
    <t>2050299</t>
  </si>
  <si>
    <t xml:space="preserve">    职业教育</t>
  </si>
  <si>
    <t>20503</t>
  </si>
  <si>
    <t xml:space="preserve">        其中：中专教育</t>
  </si>
  <si>
    <t>2050302</t>
  </si>
  <si>
    <t xml:space="preserve">        中专教育</t>
  </si>
  <si>
    <t xml:space="preserve">        技校教育</t>
  </si>
  <si>
    <t>2050303</t>
  </si>
  <si>
    <t xml:space="preserve">        高等职业教育</t>
  </si>
  <si>
    <t>2050305</t>
  </si>
  <si>
    <t xml:space="preserve">        其他职业教育支出</t>
  </si>
  <si>
    <t>2050399</t>
  </si>
  <si>
    <t xml:space="preserve">    成人教育</t>
  </si>
  <si>
    <t>20504</t>
  </si>
  <si>
    <t xml:space="preserve">        其中：成人高等教育</t>
  </si>
  <si>
    <t>2050403</t>
  </si>
  <si>
    <t xml:space="preserve">    广播电视教育</t>
  </si>
  <si>
    <t>20505</t>
  </si>
  <si>
    <t xml:space="preserve">        其中：其他广播电视教育支出</t>
  </si>
  <si>
    <t>2050599</t>
  </si>
  <si>
    <t xml:space="preserve">    特殊教育</t>
  </si>
  <si>
    <t>20507</t>
  </si>
  <si>
    <t xml:space="preserve">        其中：特殊学校教育</t>
  </si>
  <si>
    <t>2050701</t>
  </si>
  <si>
    <t xml:space="preserve">    进修及培训</t>
  </si>
  <si>
    <t>20508</t>
  </si>
  <si>
    <t xml:space="preserve">        其中：教师进修</t>
  </si>
  <si>
    <t>2050801</t>
  </si>
  <si>
    <t xml:space="preserve">        干部教育</t>
  </si>
  <si>
    <t>2050802</t>
  </si>
  <si>
    <t xml:space="preserve">        培训支出</t>
  </si>
  <si>
    <t>2050803</t>
  </si>
  <si>
    <t xml:space="preserve">        其他进修及培训</t>
  </si>
  <si>
    <t>2050899</t>
  </si>
  <si>
    <t xml:space="preserve">    其他教育支出</t>
  </si>
  <si>
    <t>20599</t>
  </si>
  <si>
    <t xml:space="preserve">    城乡义务教育转移支付支出</t>
  </si>
  <si>
    <t xml:space="preserve">    其他一般性转移支付支出（教育）</t>
  </si>
  <si>
    <t>206</t>
  </si>
  <si>
    <t xml:space="preserve">    科学技术管理事务</t>
  </si>
  <si>
    <t>20601</t>
  </si>
  <si>
    <t xml:space="preserve">    基础研究</t>
  </si>
  <si>
    <t>20602</t>
  </si>
  <si>
    <t xml:space="preserve">    应用研究</t>
  </si>
  <si>
    <t>20603</t>
  </si>
  <si>
    <t xml:space="preserve">        其他应用研究支出</t>
  </si>
  <si>
    <t>2060399</t>
  </si>
  <si>
    <t xml:space="preserve">    技术研究与开发</t>
  </si>
  <si>
    <t>20604</t>
  </si>
  <si>
    <t xml:space="preserve">        其中：产业技术研究与开发</t>
  </si>
  <si>
    <t>2060403</t>
  </si>
  <si>
    <t xml:space="preserve">        其他技术研究与开发支出</t>
  </si>
  <si>
    <t>2060499</t>
  </si>
  <si>
    <t xml:space="preserve">    科技条件与服务</t>
  </si>
  <si>
    <t>20605</t>
  </si>
  <si>
    <t xml:space="preserve">        科技条件专项</t>
  </si>
  <si>
    <t>2060503</t>
  </si>
  <si>
    <t xml:space="preserve">    社会科学</t>
  </si>
  <si>
    <t>20606</t>
  </si>
  <si>
    <t xml:space="preserve">        其中：社会科学研究机构</t>
  </si>
  <si>
    <t>2060601</t>
  </si>
  <si>
    <t xml:space="preserve">        社会科学研究</t>
  </si>
  <si>
    <t>2060602</t>
  </si>
  <si>
    <t xml:space="preserve">        其他社会科学支出</t>
  </si>
  <si>
    <t>2060699</t>
  </si>
  <si>
    <t xml:space="preserve">    科学技术普及</t>
  </si>
  <si>
    <t>20607</t>
  </si>
  <si>
    <t xml:space="preserve">        其中：青少年科技活动</t>
  </si>
  <si>
    <t>2060703</t>
  </si>
  <si>
    <t xml:space="preserve">        科技馆站</t>
  </si>
  <si>
    <t>2060705</t>
  </si>
  <si>
    <t xml:space="preserve">        其他科学技术普及支出</t>
  </si>
  <si>
    <t>2060799</t>
  </si>
  <si>
    <t xml:space="preserve">    科技交流与合作</t>
  </si>
  <si>
    <t>20699</t>
  </si>
  <si>
    <t xml:space="preserve">    其他科学技术支出</t>
  </si>
  <si>
    <t>20608</t>
  </si>
  <si>
    <t xml:space="preserve">        其中：其他科技交流与合作支出</t>
  </si>
  <si>
    <t>207</t>
  </si>
  <si>
    <t>2060899</t>
  </si>
  <si>
    <t xml:space="preserve">        其他科技交流与合作支出</t>
  </si>
  <si>
    <t>20701</t>
  </si>
  <si>
    <t>三、文化体育与传媒支出</t>
  </si>
  <si>
    <t>2070104</t>
  </si>
  <si>
    <t xml:space="preserve">    文化</t>
  </si>
  <si>
    <t>2070105</t>
  </si>
  <si>
    <t xml:space="preserve">        其中：图书馆</t>
  </si>
  <si>
    <t>2070110</t>
  </si>
  <si>
    <t xml:space="preserve">        文化展示及纪念机构</t>
  </si>
  <si>
    <t>2070111</t>
  </si>
  <si>
    <t xml:space="preserve">        艺术表演场所</t>
  </si>
  <si>
    <t>2070106</t>
  </si>
  <si>
    <t>2070199</t>
  </si>
  <si>
    <t xml:space="preserve">        文化交流与合作</t>
  </si>
  <si>
    <t xml:space="preserve">        艺术表演团体</t>
  </si>
  <si>
    <t>2070107</t>
  </si>
  <si>
    <t>20702</t>
  </si>
  <si>
    <t xml:space="preserve">        文化创作与保护</t>
  </si>
  <si>
    <t xml:space="preserve">        群众文化</t>
  </si>
  <si>
    <t>2070109</t>
  </si>
  <si>
    <t>2070204</t>
  </si>
  <si>
    <t xml:space="preserve">        其他文化支出</t>
  </si>
  <si>
    <t>2070205</t>
  </si>
  <si>
    <t xml:space="preserve">    文物</t>
  </si>
  <si>
    <t>2070299</t>
  </si>
  <si>
    <t xml:space="preserve">        其中：文物保护</t>
  </si>
  <si>
    <t xml:space="preserve">        文化市场管理</t>
  </si>
  <si>
    <t>2070112</t>
  </si>
  <si>
    <t>20703</t>
  </si>
  <si>
    <t xml:space="preserve">        博物馆</t>
  </si>
  <si>
    <t>2070306</t>
  </si>
  <si>
    <t xml:space="preserve">        其他文物支出</t>
  </si>
  <si>
    <t>2070307</t>
  </si>
  <si>
    <t xml:space="preserve">    体育</t>
  </si>
  <si>
    <t>2070399</t>
  </si>
  <si>
    <t xml:space="preserve">        体育训练</t>
  </si>
  <si>
    <t>20704</t>
  </si>
  <si>
    <t xml:space="preserve">        体育场馆</t>
  </si>
  <si>
    <t>2070406</t>
  </si>
  <si>
    <t xml:space="preserve">        其他体育支出</t>
  </si>
  <si>
    <t>2070499</t>
  </si>
  <si>
    <t xml:space="preserve">    新闻出版广播影视</t>
  </si>
  <si>
    <t xml:space="preserve">        其中：运动项目管理</t>
  </si>
  <si>
    <t>2070304</t>
  </si>
  <si>
    <t>20799</t>
  </si>
  <si>
    <t xml:space="preserve">        电影</t>
  </si>
  <si>
    <t xml:space="preserve">        体育竞赛</t>
  </si>
  <si>
    <t>2070305</t>
  </si>
  <si>
    <t>2079999</t>
  </si>
  <si>
    <t xml:space="preserve">        其他新闻出版广播影视支出</t>
  </si>
  <si>
    <t>208</t>
  </si>
  <si>
    <t xml:space="preserve">    其他文化体育与传媒支出</t>
  </si>
  <si>
    <t>20801</t>
  </si>
  <si>
    <t xml:space="preserve">        其中：其他文化体育与传媒支出</t>
  </si>
  <si>
    <t xml:space="preserve">        群众体育</t>
  </si>
  <si>
    <t>2070308</t>
  </si>
  <si>
    <t>2080106</t>
  </si>
  <si>
    <t xml:space="preserve">        体育交流与合作</t>
  </si>
  <si>
    <t>2070309</t>
  </si>
  <si>
    <t>2080199</t>
  </si>
  <si>
    <t xml:space="preserve">    其中：人力资源和社会保障管理事务</t>
  </si>
  <si>
    <t>20802</t>
  </si>
  <si>
    <t xml:space="preserve">        其中：就业管理事务</t>
  </si>
  <si>
    <t>2080204</t>
  </si>
  <si>
    <t xml:space="preserve">        其他人力资源和社会保障管理事务支出</t>
  </si>
  <si>
    <t xml:space="preserve">        其中：广播</t>
  </si>
  <si>
    <t>2070404</t>
  </si>
  <si>
    <t>2080207</t>
  </si>
  <si>
    <t xml:space="preserve">    民政管理事务</t>
  </si>
  <si>
    <t>2080299</t>
  </si>
  <si>
    <t xml:space="preserve">        其中：拥军优属</t>
  </si>
  <si>
    <t xml:space="preserve">        出版发行</t>
  </si>
  <si>
    <t>2070408</t>
  </si>
  <si>
    <t>20805</t>
  </si>
  <si>
    <t xml:space="preserve">        行政区划和地名管理</t>
  </si>
  <si>
    <t>2080501</t>
  </si>
  <si>
    <t xml:space="preserve">        其他民政管理事务支出</t>
  </si>
  <si>
    <t>2080502</t>
  </si>
  <si>
    <t xml:space="preserve">    行政事业单位离退休</t>
  </si>
  <si>
    <t>2080599</t>
  </si>
  <si>
    <t xml:space="preserve">        其中：归口管理的行政单位离退休</t>
  </si>
  <si>
    <t>20806</t>
  </si>
  <si>
    <t xml:space="preserve">        事业单位离退休</t>
  </si>
  <si>
    <t>2080601</t>
  </si>
  <si>
    <t xml:space="preserve">        其他行政事业单位离退休支出</t>
  </si>
  <si>
    <t>2080699</t>
  </si>
  <si>
    <t xml:space="preserve">    企业改革补助</t>
  </si>
  <si>
    <t>20807</t>
  </si>
  <si>
    <t xml:space="preserve">        其中：企业关闭破产补助</t>
  </si>
  <si>
    <t>2080799</t>
  </si>
  <si>
    <t xml:space="preserve">        其他企业改革发展补助</t>
  </si>
  <si>
    <t>20808</t>
  </si>
  <si>
    <t xml:space="preserve">    就业补助</t>
  </si>
  <si>
    <t>2080206</t>
  </si>
  <si>
    <t xml:space="preserve">        民间组织管理</t>
  </si>
  <si>
    <t>2080801</t>
  </si>
  <si>
    <t xml:space="preserve">        其中：其他就业补助支出</t>
  </si>
  <si>
    <t>2080803</t>
  </si>
  <si>
    <t xml:space="preserve">    抚恤</t>
  </si>
  <si>
    <t>2080899</t>
  </si>
  <si>
    <t xml:space="preserve">        其中：死亡抚恤</t>
  </si>
  <si>
    <t>20809</t>
  </si>
  <si>
    <t xml:space="preserve">        在乡复员、退伍军人生活补助</t>
  </si>
  <si>
    <t>2080901</t>
  </si>
  <si>
    <t xml:space="preserve">        其他优抚支出</t>
  </si>
  <si>
    <t>2080902</t>
  </si>
  <si>
    <t xml:space="preserve">    退役安置</t>
  </si>
  <si>
    <t>2080903</t>
  </si>
  <si>
    <t xml:space="preserve">        其中：退役士兵安置</t>
  </si>
  <si>
    <t>20810</t>
  </si>
  <si>
    <t xml:space="preserve">        军队移交政府的离退休人员安置</t>
  </si>
  <si>
    <t>2081002</t>
  </si>
  <si>
    <t xml:space="preserve">        军队移交政府离退休干部管理机构</t>
  </si>
  <si>
    <t>2081005</t>
  </si>
  <si>
    <t xml:space="preserve">    社会福利</t>
  </si>
  <si>
    <t>2081099</t>
  </si>
  <si>
    <t xml:space="preserve">        老年福利</t>
  </si>
  <si>
    <t>2081001</t>
  </si>
  <si>
    <t xml:space="preserve">        其中：儿童福利</t>
  </si>
  <si>
    <t>20811</t>
  </si>
  <si>
    <t xml:space="preserve">        社会福利事业单位</t>
  </si>
  <si>
    <t>2081104</t>
  </si>
  <si>
    <t xml:space="preserve">        其他社会福利支出</t>
  </si>
  <si>
    <t>2081199</t>
  </si>
  <si>
    <t xml:space="preserve">    残疾人事业</t>
  </si>
  <si>
    <t>20815</t>
  </si>
  <si>
    <t xml:space="preserve">        其中：残疾人康复</t>
  </si>
  <si>
    <t xml:space="preserve">        其他残疾人事业支出</t>
  </si>
  <si>
    <t>2081502</t>
  </si>
  <si>
    <t xml:space="preserve">    自然灾害生活救助</t>
  </si>
  <si>
    <t>20816</t>
  </si>
  <si>
    <t xml:space="preserve">        其中：地方自然灾害生活补助</t>
  </si>
  <si>
    <t>2081699</t>
  </si>
  <si>
    <t xml:space="preserve">    红十字事业</t>
  </si>
  <si>
    <t>20819</t>
  </si>
  <si>
    <t xml:space="preserve">        其中：其他红十字事业支出</t>
  </si>
  <si>
    <t>2081901</t>
  </si>
  <si>
    <t xml:space="preserve">    最低生活保障</t>
  </si>
  <si>
    <t>2081902</t>
  </si>
  <si>
    <t xml:space="preserve">        其中：城市最低生活保障金支出</t>
  </si>
  <si>
    <t>20820</t>
  </si>
  <si>
    <t xml:space="preserve">        农村最低生活保障金支出</t>
  </si>
  <si>
    <t xml:space="preserve">    临时救助</t>
  </si>
  <si>
    <t>2082002</t>
  </si>
  <si>
    <t>20824</t>
  </si>
  <si>
    <t xml:space="preserve">    补充道路交通事故社会救助基金</t>
  </si>
  <si>
    <t>2082401</t>
  </si>
  <si>
    <t xml:space="preserve">        其中：交强险营业税补助基金支出</t>
  </si>
  <si>
    <t xml:space="preserve">        其中：流浪乞讨人员救助支出</t>
  </si>
  <si>
    <t>20826</t>
  </si>
  <si>
    <t xml:space="preserve">    财政对基本养老保险基金的补助</t>
  </si>
  <si>
    <t>2082601</t>
  </si>
  <si>
    <t xml:space="preserve">        其中：财政对企业职工基本养老保险基金的补助</t>
  </si>
  <si>
    <t>2082699</t>
  </si>
  <si>
    <t xml:space="preserve">        财政对其他基本养老保险基金的补助</t>
  </si>
  <si>
    <t>20899</t>
  </si>
  <si>
    <t xml:space="preserve">    其他社会保障和就业支出</t>
  </si>
  <si>
    <t>2089901</t>
  </si>
  <si>
    <t xml:space="preserve">        其中：其他社会保障和就业支出</t>
  </si>
  <si>
    <t xml:space="preserve">    基本养老保险转移支付支出</t>
  </si>
  <si>
    <t>210</t>
  </si>
  <si>
    <t>21001</t>
  </si>
  <si>
    <t xml:space="preserve">    医疗卫生管理事务</t>
  </si>
  <si>
    <t>2100199</t>
  </si>
  <si>
    <t xml:space="preserve">        其中：其他医疗卫生管理事务支出</t>
  </si>
  <si>
    <t>21002</t>
  </si>
  <si>
    <t xml:space="preserve">    公立医院</t>
  </si>
  <si>
    <t>2100201</t>
  </si>
  <si>
    <t xml:space="preserve">        其中：综合医院</t>
  </si>
  <si>
    <t>2100299</t>
  </si>
  <si>
    <t xml:space="preserve">        其他公立医院支出</t>
  </si>
  <si>
    <t>2100202</t>
  </si>
  <si>
    <t>21003</t>
  </si>
  <si>
    <t xml:space="preserve">    基层医疗卫生机构</t>
  </si>
  <si>
    <t>2100210</t>
  </si>
  <si>
    <t>2100399</t>
  </si>
  <si>
    <t xml:space="preserve">        其中：其他基层医疗卫生机构支出</t>
  </si>
  <si>
    <t xml:space="preserve">        中医（民族）医院</t>
  </si>
  <si>
    <t>21004</t>
  </si>
  <si>
    <t xml:space="preserve">    公共卫生</t>
  </si>
  <si>
    <t xml:space="preserve">        行业医院</t>
  </si>
  <si>
    <t>2100401</t>
  </si>
  <si>
    <t xml:space="preserve">        其中：疾病预防控制机构</t>
  </si>
  <si>
    <t>2100408</t>
  </si>
  <si>
    <t xml:space="preserve">        基本公共卫生服务</t>
  </si>
  <si>
    <t>2100409</t>
  </si>
  <si>
    <t xml:space="preserve">        重大公共卫生专项</t>
  </si>
  <si>
    <t>2100499</t>
  </si>
  <si>
    <t xml:space="preserve">        其他公共卫生支出</t>
  </si>
  <si>
    <t>21005</t>
  </si>
  <si>
    <t xml:space="preserve">    医疗保障</t>
  </si>
  <si>
    <t>21006</t>
  </si>
  <si>
    <t xml:space="preserve">    中医药</t>
  </si>
  <si>
    <t>2100601</t>
  </si>
  <si>
    <t xml:space="preserve">        其中：中医（民族医）药专项</t>
  </si>
  <si>
    <t>2100699</t>
  </si>
  <si>
    <t xml:space="preserve">        其他中医药支出</t>
  </si>
  <si>
    <t>21007</t>
  </si>
  <si>
    <t xml:space="preserve">    计划生育事务</t>
  </si>
  <si>
    <t>2100799</t>
  </si>
  <si>
    <t xml:space="preserve">        其他计划生育事务支出</t>
  </si>
  <si>
    <t>21010</t>
  </si>
  <si>
    <t xml:space="preserve">    食品和药品监督管理事务</t>
  </si>
  <si>
    <t>2100717</t>
  </si>
  <si>
    <t>2101012</t>
  </si>
  <si>
    <t xml:space="preserve">        其中：药品事务</t>
  </si>
  <si>
    <t>2101099</t>
  </si>
  <si>
    <t xml:space="preserve">        其他食品和药品监督管理事务支出</t>
  </si>
  <si>
    <t xml:space="preserve">        其中：计划生育服务</t>
  </si>
  <si>
    <t>21011</t>
  </si>
  <si>
    <t xml:space="preserve">    行政事业单位医疗</t>
  </si>
  <si>
    <t>2101101</t>
  </si>
  <si>
    <t xml:space="preserve">        其中：行政单位医疗</t>
  </si>
  <si>
    <t>2101102</t>
  </si>
  <si>
    <t xml:space="preserve">        事业单位医疗</t>
  </si>
  <si>
    <t>2101199</t>
  </si>
  <si>
    <t xml:space="preserve">        其他行政事业单位医疗支出</t>
  </si>
  <si>
    <t>21012</t>
  </si>
  <si>
    <t xml:space="preserve">    财政对基本医疗保险基金的补助</t>
  </si>
  <si>
    <t>2101201</t>
  </si>
  <si>
    <t xml:space="preserve">        其中：财政对城镇职工基本医疗保险基金的补助</t>
  </si>
  <si>
    <t>21013</t>
  </si>
  <si>
    <t xml:space="preserve">    医疗救助</t>
  </si>
  <si>
    <t>2101301</t>
  </si>
  <si>
    <t xml:space="preserve">        其中：城乡医疗救助</t>
  </si>
  <si>
    <t>2101302</t>
  </si>
  <si>
    <t xml:space="preserve">        疾病应急救助</t>
  </si>
  <si>
    <t>2101399</t>
  </si>
  <si>
    <t xml:space="preserve">        其他医疗救助支出</t>
  </si>
  <si>
    <t>21014</t>
  </si>
  <si>
    <t xml:space="preserve">    优抚对象医疗</t>
  </si>
  <si>
    <t>2101401</t>
  </si>
  <si>
    <t xml:space="preserve">        其中：优抚对象医疗补助</t>
  </si>
  <si>
    <t>21099</t>
  </si>
  <si>
    <t xml:space="preserve">    其他医疗卫生与计划生育支出</t>
  </si>
  <si>
    <t xml:space="preserve">    城乡居民医疗保险转移支付支出</t>
  </si>
  <si>
    <t xml:space="preserve">    其他一般性转移支付支出（医疗卫生与计划生育）</t>
  </si>
  <si>
    <t>其他一般性转移支付支出（医疗卫生与计划生育）</t>
  </si>
  <si>
    <t>211</t>
  </si>
  <si>
    <t>21101</t>
  </si>
  <si>
    <t xml:space="preserve">    其中：环境保护管理事务</t>
  </si>
  <si>
    <t>21102</t>
  </si>
  <si>
    <t xml:space="preserve">    环境监测与监察</t>
  </si>
  <si>
    <t>21103</t>
  </si>
  <si>
    <t xml:space="preserve">    污染防治</t>
  </si>
  <si>
    <t>21111</t>
  </si>
  <si>
    <t xml:space="preserve">    污染减排</t>
  </si>
  <si>
    <t>21114</t>
  </si>
  <si>
    <t xml:space="preserve">    能源管理事务</t>
  </si>
  <si>
    <t>21199</t>
  </si>
  <si>
    <t xml:space="preserve">    其他节能环保支出</t>
  </si>
  <si>
    <t>213</t>
  </si>
  <si>
    <t>21301</t>
  </si>
  <si>
    <t xml:space="preserve">    其中：农业</t>
  </si>
  <si>
    <t>2130108</t>
  </si>
  <si>
    <t xml:space="preserve">        病虫害控制</t>
  </si>
  <si>
    <t>2130110</t>
  </si>
  <si>
    <t xml:space="preserve">        执法监管</t>
  </si>
  <si>
    <t>2130120</t>
  </si>
  <si>
    <t xml:space="preserve">        稳定农民收入补贴</t>
  </si>
  <si>
    <t>2130148</t>
  </si>
  <si>
    <t xml:space="preserve">        成品油价格改革对渔业的补贴</t>
  </si>
  <si>
    <t>2130152</t>
  </si>
  <si>
    <t xml:space="preserve">        对高校毕业生到基层任职补助</t>
  </si>
  <si>
    <t>2130199</t>
  </si>
  <si>
    <t xml:space="preserve">        其他农业支出</t>
  </si>
  <si>
    <t>21302</t>
  </si>
  <si>
    <t xml:space="preserve">    林业</t>
  </si>
  <si>
    <t>2130299</t>
  </si>
  <si>
    <t xml:space="preserve">        其他林业支出</t>
  </si>
  <si>
    <t>21303</t>
  </si>
  <si>
    <t xml:space="preserve">    水利</t>
  </si>
  <si>
    <t>2130304</t>
  </si>
  <si>
    <t xml:space="preserve">        其中：水利行业业务管理</t>
  </si>
  <si>
    <t>2130305</t>
  </si>
  <si>
    <t xml:space="preserve">        水利工程建设</t>
  </si>
  <si>
    <t>2130306</t>
  </si>
  <si>
    <t xml:space="preserve">        水利工程运行与维护</t>
  </si>
  <si>
    <t>2130321</t>
  </si>
  <si>
    <t xml:space="preserve">        大中型水库移民后期扶贫专项支出</t>
  </si>
  <si>
    <t>2130334</t>
  </si>
  <si>
    <t xml:space="preserve">        水利建设移民支出</t>
  </si>
  <si>
    <t>2130399</t>
  </si>
  <si>
    <t xml:space="preserve">        其他水利支出</t>
  </si>
  <si>
    <t>21305</t>
  </si>
  <si>
    <t xml:space="preserve">    扶贫</t>
  </si>
  <si>
    <t>2130599</t>
  </si>
  <si>
    <t xml:space="preserve">        其他扶贫支出</t>
  </si>
  <si>
    <t>21306</t>
  </si>
  <si>
    <t xml:space="preserve">    农业综合开发</t>
  </si>
  <si>
    <t>2130602</t>
  </si>
  <si>
    <t xml:space="preserve">        其中：土地治理</t>
  </si>
  <si>
    <t>2130603</t>
  </si>
  <si>
    <t xml:space="preserve">        产业化经营</t>
  </si>
  <si>
    <t>21307</t>
  </si>
  <si>
    <t xml:space="preserve">    农村综合改革</t>
  </si>
  <si>
    <t>2130799</t>
  </si>
  <si>
    <t xml:space="preserve">        其他农村综合改革支出</t>
  </si>
  <si>
    <t>21308</t>
  </si>
  <si>
    <t xml:space="preserve">    普惠金融发展支出</t>
  </si>
  <si>
    <t>2130801</t>
  </si>
  <si>
    <t xml:space="preserve">        其中：支持农村金融机构</t>
  </si>
  <si>
    <t>2130899</t>
  </si>
  <si>
    <t xml:space="preserve">        其他普惠金融发展支出</t>
  </si>
  <si>
    <t>21399</t>
  </si>
  <si>
    <t xml:space="preserve">    其他农林水支出</t>
  </si>
  <si>
    <t xml:space="preserve">    农村综合改革转移支付支出</t>
  </si>
  <si>
    <t>214</t>
  </si>
  <si>
    <t>21401</t>
  </si>
  <si>
    <t xml:space="preserve">    公路水路运输</t>
  </si>
  <si>
    <t>2140199</t>
  </si>
  <si>
    <t xml:space="preserve">        其他公路水路运输支出</t>
  </si>
  <si>
    <t>21402</t>
  </si>
  <si>
    <t xml:space="preserve">    铁路运输</t>
  </si>
  <si>
    <t>2140206</t>
  </si>
  <si>
    <t xml:space="preserve">        其中：铁路安全</t>
  </si>
  <si>
    <t>21403</t>
  </si>
  <si>
    <t xml:space="preserve">    民用航空运输</t>
  </si>
  <si>
    <t>2140399</t>
  </si>
  <si>
    <t xml:space="preserve">        其中：其他民用航空运输支出</t>
  </si>
  <si>
    <t>21404</t>
  </si>
  <si>
    <t xml:space="preserve">    成品油价格改革对交通运输的补贴</t>
  </si>
  <si>
    <t>2140401</t>
  </si>
  <si>
    <t xml:space="preserve">        其中：对城市公交的补贴</t>
  </si>
  <si>
    <t>21405</t>
  </si>
  <si>
    <t xml:space="preserve">    邮政业支出</t>
  </si>
  <si>
    <t>2140599</t>
  </si>
  <si>
    <t xml:space="preserve">        其中：其他邮政业支出</t>
  </si>
  <si>
    <t>21406</t>
  </si>
  <si>
    <t xml:space="preserve">    车辆购置税支出</t>
  </si>
  <si>
    <t>2140601</t>
  </si>
  <si>
    <t xml:space="preserve">        其中：车辆购置税用于公路等基础设施建设支出</t>
  </si>
  <si>
    <t>21499</t>
  </si>
  <si>
    <t xml:space="preserve">    其他交通运输支出</t>
  </si>
  <si>
    <t xml:space="preserve">    贫困地区转移支付支出</t>
  </si>
  <si>
    <t>2149999</t>
  </si>
  <si>
    <t xml:space="preserve">        其他交通运输支出</t>
  </si>
  <si>
    <t xml:space="preserve">        其中：航道维护</t>
  </si>
  <si>
    <t>2140123</t>
  </si>
  <si>
    <t xml:space="preserve">        航道维护</t>
  </si>
  <si>
    <t>1.本表中部分重点投入“项”级科目支出比上年减少，主要原因是：相关支出相对固定且按因素法分配，转为按一般性转移支付下达。</t>
  </si>
  <si>
    <t>2.本表中重点投入项目不含以前年度结转资金。</t>
  </si>
  <si>
    <t>3.根据财政部制定的《2017年政府收支分类科目》，2017年个别科目已删除，如财政对社会保险基金的补助、医疗保障、农资综合补贴、公路改建、公路路政管理等，个别科目进行修改，如将“公路新建”修改为“公路建设”。</t>
  </si>
  <si>
    <t>表22</t>
  </si>
  <si>
    <t>科目编码</t>
  </si>
  <si>
    <t>2015年预算</t>
  </si>
  <si>
    <t>null</t>
  </si>
  <si>
    <t>一、省本级一般公共预算支出</t>
  </si>
  <si>
    <t xml:space="preserve">   其中：省级部门预算</t>
  </si>
  <si>
    <t xml:space="preserve">        其中：基本支出</t>
  </si>
  <si>
    <t xml:space="preserve">              项目支出</t>
  </si>
  <si>
    <t>二、对市县税收返还及转移支付</t>
  </si>
  <si>
    <t xml:space="preserve">    返还性支出</t>
  </si>
  <si>
    <t>三、上解中央支出</t>
  </si>
  <si>
    <t>四、援助其他地区支出</t>
  </si>
  <si>
    <t>五、预备费</t>
  </si>
  <si>
    <t>六、债务还本支出</t>
  </si>
  <si>
    <t>七、债务付息支出</t>
  </si>
  <si>
    <t>2015年一般公共预算省本级支出8,326,385万元，剔除援助其他地区支出126,944万元后为8,199,441万元。</t>
  </si>
  <si>
    <t>名词解释</t>
  </si>
  <si>
    <t xml:space="preserve">    一、全口径预算。根据预算法第5条，指将全部政府收支纳入预算，并实行与其性质相适应的管理和监督，使政府预算做到体系完整、结构清晰、权责匹配、公开透明。包括一般公共预算、政府性基金预算、国有资本经营预算、社会保险基金预算。
    二、财政拨款收入：指县财政当年拨付的资金。
    三、其他收入：指除“财政拨款收入”、“事业收入”“经营收入”等以外的收入。
    四、一般公共服务支出：反映一般公共服务的支出。
    五、社会保障和就业支出：反映本单位在社会保障和就业方面的支出。
    六、医疗卫生与计划生育支出：反映本单位医疗卫生与计划生育管理方面的支出。
    七、城乡社区支出：反映本单位在城乡社区事务的支出。
    八、财政事务：反映本单位财政事务方面的支出
    九、基本支出：指为保障机构正常运转、完成日常支出工作任务而发生的人员支出和公用支出。
    十、项目支出：指在基本支出之外为完成特定行政任务和事业发展目标所发生的支出
</t>
  </si>
</sst>
</file>

<file path=xl/styles.xml><?xml version="1.0" encoding="utf-8"?>
<styleSheet xmlns="http://schemas.openxmlformats.org/spreadsheetml/2006/main">
  <numFmts count="12">
    <numFmt numFmtId="176" formatCode="\$#,##0.00;\(\$#,##0.00\)"/>
    <numFmt numFmtId="43" formatCode="_ * #,##0.00_ ;_ * \-#,##0.00_ ;_ * &quot;-&quot;??_ ;_ @_ "/>
    <numFmt numFmtId="177" formatCode="\$#,##0;\(\$#,##0\)"/>
    <numFmt numFmtId="178" formatCode="_(&quot;$&quot;* #,##0.00_);_(&quot;$&quot;* \(#,##0.00\);_(&quot;$&quot;* &quot;-&quot;??_);_(@_)"/>
    <numFmt numFmtId="179" formatCode="#,##0;\(#,##0\)"/>
    <numFmt numFmtId="180" formatCode="#,##0;\-#,##0;&quot;-&quot;"/>
    <numFmt numFmtId="181" formatCode="_(* #,##0.00_);_(* \(#,##0.00\);_(* &quot;-&quot;??_);_(@_)"/>
    <numFmt numFmtId="41" formatCode="_ * #,##0_ ;_ * \-#,##0_ ;_ * &quot;-&quot;_ ;_ @_ "/>
    <numFmt numFmtId="182" formatCode="_(* #,##0_);_(* \(#,##0\);_(* &quot;-&quot;_);_(@_)"/>
    <numFmt numFmtId="42" formatCode="_ &quot;￥&quot;* #,##0_ ;_ &quot;￥&quot;* \-#,##0_ ;_ &quot;￥&quot;* &quot;-&quot;_ ;_ @_ "/>
    <numFmt numFmtId="44" formatCode="_ &quot;￥&quot;* #,##0.00_ ;_ &quot;￥&quot;* \-#,##0.00_ ;_ &quot;￥&quot;* &quot;-&quot;??_ ;_ @_ "/>
    <numFmt numFmtId="183" formatCode="_-&quot;$&quot;* #,##0_-;\-&quot;$&quot;* #,##0_-;_-&quot;$&quot;* &quot;-&quot;_-;_-@_-"/>
  </numFmts>
  <fonts count="74">
    <font>
      <sz val="12"/>
      <name val="宋体"/>
      <charset val="134"/>
    </font>
    <font>
      <b/>
      <sz val="20"/>
      <name val="宋体"/>
      <charset val="134"/>
    </font>
    <font>
      <b/>
      <sz val="12"/>
      <name val="宋体"/>
      <charset val="134"/>
    </font>
    <font>
      <sz val="12"/>
      <name val="Arial"/>
      <family val="2"/>
      <charset val="0"/>
    </font>
    <font>
      <sz val="9"/>
      <color indexed="20"/>
      <name val="宋体"/>
      <charset val="134"/>
    </font>
    <font>
      <sz val="12"/>
      <color indexed="20"/>
      <name val="宋体"/>
      <charset val="134"/>
    </font>
    <font>
      <sz val="11"/>
      <color indexed="20"/>
      <name val="宋体"/>
      <charset val="134"/>
    </font>
    <font>
      <sz val="11"/>
      <color indexed="9"/>
      <name val="宋体"/>
      <charset val="134"/>
    </font>
    <font>
      <sz val="9"/>
      <color indexed="8"/>
      <name val="宋体"/>
      <charset val="134"/>
    </font>
    <font>
      <sz val="11"/>
      <color indexed="8"/>
      <name val="宋体"/>
      <charset val="134"/>
    </font>
    <font>
      <sz val="11"/>
      <name val="宋体"/>
      <charset val="134"/>
    </font>
    <font>
      <b/>
      <sz val="18"/>
      <color indexed="62"/>
      <name val="宋体"/>
      <charset val="134"/>
    </font>
    <font>
      <sz val="12"/>
      <color indexed="8"/>
      <name val="宋体"/>
      <charset val="134"/>
    </font>
    <font>
      <b/>
      <sz val="18"/>
      <color indexed="56"/>
      <name val="宋体"/>
      <charset val="134"/>
    </font>
    <font>
      <b/>
      <sz val="11"/>
      <color indexed="62"/>
      <name val="宋体"/>
      <charset val="134"/>
    </font>
    <font>
      <sz val="11"/>
      <color indexed="17"/>
      <name val="宋体"/>
      <charset val="134"/>
    </font>
    <font>
      <sz val="12"/>
      <color indexed="20"/>
      <name val="楷体_GB2312"/>
      <family val="3"/>
      <charset val="134"/>
    </font>
    <font>
      <b/>
      <sz val="11"/>
      <color indexed="56"/>
      <name val="宋体"/>
      <charset val="134"/>
    </font>
    <font>
      <b/>
      <sz val="13"/>
      <color indexed="62"/>
      <name val="宋体"/>
      <charset val="134"/>
    </font>
    <font>
      <b/>
      <sz val="13"/>
      <color indexed="56"/>
      <name val="宋体"/>
      <charset val="134"/>
    </font>
    <font>
      <b/>
      <sz val="15"/>
      <color indexed="62"/>
      <name val="宋体"/>
      <charset val="134"/>
    </font>
    <font>
      <sz val="9"/>
      <name val="宋体"/>
      <charset val="134"/>
    </font>
    <font>
      <sz val="12"/>
      <color indexed="16"/>
      <name val="宋体"/>
      <charset val="134"/>
    </font>
    <font>
      <sz val="12"/>
      <color indexed="9"/>
      <name val="宋体"/>
      <charset val="134"/>
    </font>
    <font>
      <sz val="11"/>
      <color indexed="62"/>
      <name val="宋体"/>
      <charset val="134"/>
    </font>
    <font>
      <sz val="10.5"/>
      <color indexed="20"/>
      <name val="宋体"/>
      <charset val="134"/>
    </font>
    <font>
      <sz val="11"/>
      <color indexed="10"/>
      <name val="宋体"/>
      <charset val="134"/>
    </font>
    <font>
      <sz val="10"/>
      <name val="Arial"/>
      <family val="2"/>
      <charset val="0"/>
    </font>
    <font>
      <b/>
      <sz val="11"/>
      <color indexed="63"/>
      <name val="宋体"/>
      <charset val="134"/>
    </font>
    <font>
      <sz val="12"/>
      <color indexed="17"/>
      <name val="宋体"/>
      <charset val="134"/>
    </font>
    <font>
      <b/>
      <sz val="10"/>
      <name val="Arial"/>
      <family val="2"/>
      <charset val="0"/>
    </font>
    <font>
      <sz val="8"/>
      <name val="Times New Roman"/>
      <family val="1"/>
      <charset val="0"/>
    </font>
    <font>
      <sz val="11"/>
      <color indexed="60"/>
      <name val="宋体"/>
      <charset val="134"/>
    </font>
    <font>
      <sz val="11"/>
      <color indexed="52"/>
      <name val="宋体"/>
      <charset val="134"/>
    </font>
    <font>
      <sz val="9"/>
      <color indexed="17"/>
      <name val="宋体"/>
      <charset val="134"/>
    </font>
    <font>
      <b/>
      <sz val="15"/>
      <color indexed="56"/>
      <name val="宋体"/>
      <charset val="134"/>
    </font>
    <font>
      <b/>
      <sz val="12"/>
      <name val="Arial"/>
      <family val="2"/>
      <charset val="0"/>
    </font>
    <font>
      <sz val="8"/>
      <name val="Arial"/>
      <family val="2"/>
      <charset val="0"/>
    </font>
    <font>
      <i/>
      <sz val="11"/>
      <color indexed="23"/>
      <name val="宋体"/>
      <charset val="134"/>
    </font>
    <font>
      <sz val="10"/>
      <name val="Times New Roman"/>
      <family val="1"/>
      <charset val="0"/>
    </font>
    <font>
      <b/>
      <sz val="11"/>
      <color indexed="9"/>
      <name val="宋体"/>
      <charset val="134"/>
    </font>
    <font>
      <sz val="10"/>
      <color indexed="8"/>
      <name val="Arial"/>
      <family val="2"/>
      <charset val="0"/>
    </font>
    <font>
      <b/>
      <sz val="12"/>
      <color indexed="8"/>
      <name val="宋体"/>
      <charset val="134"/>
    </font>
    <font>
      <sz val="12"/>
      <name val="Helv"/>
      <family val="2"/>
      <charset val="0"/>
    </font>
    <font>
      <sz val="10.5"/>
      <color indexed="17"/>
      <name val="宋体"/>
      <charset val="134"/>
    </font>
    <font>
      <b/>
      <sz val="11"/>
      <color indexed="52"/>
      <name val="宋体"/>
      <charset val="134"/>
    </font>
    <font>
      <b/>
      <sz val="11"/>
      <color indexed="8"/>
      <name val="宋体"/>
      <charset val="134"/>
    </font>
    <font>
      <sz val="12"/>
      <name val="Times New Roman"/>
      <family val="1"/>
      <charset val="0"/>
    </font>
    <font>
      <sz val="11"/>
      <color indexed="53"/>
      <name val="宋体"/>
      <charset val="134"/>
    </font>
    <font>
      <sz val="11"/>
      <name val="ＭＳ Ｐゴシック"/>
      <family val="2"/>
      <charset val="0"/>
    </font>
    <font>
      <sz val="11"/>
      <color indexed="20"/>
      <name val="Tahoma"/>
      <family val="2"/>
      <charset val="134"/>
    </font>
    <font>
      <sz val="10"/>
      <name val="宋体"/>
      <charset val="134"/>
    </font>
    <font>
      <u/>
      <sz val="12"/>
      <color indexed="36"/>
      <name val="宋体"/>
      <charset val="134"/>
    </font>
    <font>
      <b/>
      <i/>
      <sz val="16"/>
      <name val="Helv"/>
      <family val="2"/>
      <charset val="0"/>
    </font>
    <font>
      <sz val="11"/>
      <color indexed="16"/>
      <name val="宋体"/>
      <charset val="134"/>
    </font>
    <font>
      <sz val="11"/>
      <color indexed="17"/>
      <name val="Tahoma"/>
      <family val="2"/>
      <charset val="134"/>
    </font>
    <font>
      <u/>
      <sz val="11"/>
      <color indexed="12"/>
      <name val="宋体"/>
      <charset val="134"/>
    </font>
    <font>
      <u/>
      <sz val="11"/>
      <color indexed="20"/>
      <name val="宋体"/>
      <charset val="134"/>
    </font>
    <font>
      <sz val="7"/>
      <name val="Small Fonts"/>
      <family val="2"/>
      <charset val="0"/>
    </font>
    <font>
      <b/>
      <sz val="18"/>
      <name val="Arial"/>
      <family val="2"/>
      <charset val="0"/>
    </font>
    <font>
      <b/>
      <sz val="11"/>
      <color indexed="53"/>
      <name val="宋体"/>
      <charset val="134"/>
    </font>
    <font>
      <u/>
      <sz val="12"/>
      <color indexed="12"/>
      <name val="宋体"/>
      <charset val="134"/>
    </font>
    <font>
      <sz val="11"/>
      <color indexed="19"/>
      <name val="宋体"/>
      <charset val="134"/>
    </font>
    <font>
      <sz val="12"/>
      <color indexed="17"/>
      <name val="楷体_GB2312"/>
      <family val="3"/>
      <charset val="134"/>
    </font>
    <font>
      <sz val="16"/>
      <name val="黑体"/>
      <charset val="134"/>
    </font>
    <font>
      <sz val="16"/>
      <name val="仿宋_GB2312"/>
      <family val="3"/>
      <charset val="134"/>
    </font>
    <font>
      <sz val="16"/>
      <name val="仿宋_GB2312"/>
      <charset val="134"/>
    </font>
    <font>
      <sz val="18"/>
      <name val="方正小标宋简体"/>
      <charset val="134"/>
    </font>
    <font>
      <sz val="18"/>
      <name val="Arial"/>
      <family val="2"/>
      <charset val="0"/>
    </font>
    <font>
      <sz val="14"/>
      <name val="Arial"/>
      <family val="2"/>
      <charset val="0"/>
    </font>
    <font>
      <sz val="14"/>
      <name val="宋体"/>
      <charset val="134"/>
    </font>
    <font>
      <sz val="14"/>
      <name val="仿宋_GB2312"/>
      <family val="3"/>
      <charset val="134"/>
    </font>
    <font>
      <sz val="9"/>
      <name val="宋体"/>
      <charset val="134"/>
    </font>
    <font>
      <b/>
      <sz val="9"/>
      <name val="宋体"/>
      <charset val="134"/>
    </font>
  </fonts>
  <fills count="46">
    <fill>
      <patternFill patternType="none"/>
    </fill>
    <fill>
      <patternFill patternType="gray125"/>
    </fill>
    <fill>
      <patternFill patternType="solid">
        <fgColor indexed="9"/>
        <bgColor indexed="64"/>
      </patternFill>
    </fill>
    <fill>
      <patternFill patternType="solid">
        <fgColor indexed="45"/>
        <bgColor indexed="64"/>
      </patternFill>
    </fill>
    <fill>
      <patternFill patternType="solid">
        <fgColor indexed="46"/>
        <bgColor indexed="64"/>
      </patternFill>
    </fill>
    <fill>
      <patternFill patternType="solid">
        <fgColor indexed="52"/>
        <bgColor indexed="64"/>
      </patternFill>
    </fill>
    <fill>
      <patternFill patternType="solid">
        <fgColor indexed="36"/>
        <bgColor indexed="64"/>
      </patternFill>
    </fill>
    <fill>
      <patternFill patternType="solid">
        <fgColor indexed="27"/>
        <bgColor indexed="27"/>
      </patternFill>
    </fill>
    <fill>
      <patternFill patternType="solid">
        <fgColor indexed="11"/>
        <bgColor indexed="64"/>
      </patternFill>
    </fill>
    <fill>
      <patternFill patternType="solid">
        <fgColor indexed="42"/>
        <bgColor indexed="64"/>
      </patternFill>
    </fill>
    <fill>
      <patternFill patternType="solid">
        <fgColor indexed="45"/>
        <bgColor indexed="45"/>
      </patternFill>
    </fill>
    <fill>
      <patternFill patternType="solid">
        <fgColor indexed="22"/>
        <bgColor indexed="22"/>
      </patternFill>
    </fill>
    <fill>
      <patternFill patternType="solid">
        <fgColor indexed="29"/>
        <bgColor indexed="64"/>
      </patternFill>
    </fill>
    <fill>
      <patternFill patternType="solid">
        <fgColor indexed="47"/>
        <bgColor indexed="47"/>
      </patternFill>
    </fill>
    <fill>
      <patternFill patternType="solid">
        <fgColor indexed="29"/>
        <bgColor indexed="29"/>
      </patternFill>
    </fill>
    <fill>
      <patternFill patternType="solid">
        <fgColor indexed="27"/>
        <bgColor indexed="64"/>
      </patternFill>
    </fill>
    <fill>
      <patternFill patternType="solid">
        <fgColor indexed="47"/>
        <bgColor indexed="64"/>
      </patternFill>
    </fill>
    <fill>
      <patternFill patternType="solid">
        <fgColor indexed="62"/>
        <bgColor indexed="64"/>
      </patternFill>
    </fill>
    <fill>
      <patternFill patternType="solid">
        <fgColor indexed="53"/>
        <bgColor indexed="53"/>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31"/>
        <bgColor indexed="64"/>
      </patternFill>
    </fill>
    <fill>
      <patternFill patternType="solid">
        <fgColor indexed="54"/>
        <bgColor indexed="54"/>
      </patternFill>
    </fill>
    <fill>
      <patternFill patternType="solid">
        <fgColor indexed="30"/>
        <bgColor indexed="30"/>
      </patternFill>
    </fill>
    <fill>
      <patternFill patternType="solid">
        <fgColor indexed="44"/>
        <bgColor indexed="64"/>
      </patternFill>
    </fill>
    <fill>
      <patternFill patternType="solid">
        <fgColor indexed="55"/>
        <bgColor indexed="55"/>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
      <patternFill patternType="solid">
        <fgColor indexed="52"/>
        <bgColor indexed="52"/>
      </patternFill>
    </fill>
    <fill>
      <patternFill patternType="solid">
        <fgColor indexed="43"/>
        <bgColor indexed="43"/>
      </patternFill>
    </fill>
    <fill>
      <patternFill patternType="solid">
        <fgColor indexed="26"/>
        <bgColor indexed="26"/>
      </patternFill>
    </fill>
    <fill>
      <patternFill patternType="solid">
        <fgColor indexed="49"/>
        <bgColor indexed="49"/>
      </patternFill>
    </fill>
    <fill>
      <patternFill patternType="lightUp">
        <fgColor indexed="9"/>
        <bgColor indexed="55"/>
      </patternFill>
    </fill>
    <fill>
      <patternFill patternType="solid">
        <fgColor indexed="23"/>
        <bgColor indexed="64"/>
      </patternFill>
    </fill>
    <fill>
      <patternFill patternType="solid">
        <fgColor indexed="44"/>
        <bgColor indexed="44"/>
      </patternFill>
    </fill>
    <fill>
      <patternFill patternType="solid">
        <fgColor indexed="57"/>
        <bgColor indexed="64"/>
      </patternFill>
    </fill>
    <fill>
      <patternFill patternType="solid">
        <fgColor indexed="49"/>
        <bgColor indexed="64"/>
      </patternFill>
    </fill>
    <fill>
      <patternFill patternType="solid">
        <fgColor indexed="51"/>
        <bgColor indexed="51"/>
      </patternFill>
    </fill>
    <fill>
      <patternFill patternType="solid">
        <fgColor indexed="10"/>
        <bgColor indexed="64"/>
      </patternFill>
    </fill>
    <fill>
      <patternFill patternType="solid">
        <fgColor indexed="42"/>
        <bgColor indexed="42"/>
      </patternFill>
    </fill>
    <fill>
      <patternFill patternType="solid">
        <fgColor indexed="54"/>
        <bgColor indexed="64"/>
      </patternFill>
    </fill>
    <fill>
      <patternFill patternType="solid">
        <fgColor indexed="30"/>
        <bgColor indexed="64"/>
      </patternFill>
    </fill>
    <fill>
      <patternFill patternType="solid">
        <fgColor indexed="25"/>
        <bgColor indexed="64"/>
      </patternFill>
    </fill>
    <fill>
      <patternFill patternType="solid">
        <fgColor indexed="25"/>
        <bgColor indexed="25"/>
      </patternFill>
    </fill>
  </fills>
  <borders count="2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bottom style="medium">
        <color indexed="49"/>
      </bottom>
      <diagonal/>
    </border>
    <border>
      <left/>
      <right/>
      <top/>
      <bottom style="medium">
        <color indexed="30"/>
      </bottom>
      <diagonal/>
    </border>
    <border>
      <left/>
      <right/>
      <top/>
      <bottom style="thick">
        <color indexed="22"/>
      </bottom>
      <diagonal/>
    </border>
    <border>
      <left/>
      <right/>
      <top/>
      <bottom style="thick">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62"/>
      </bottom>
      <diagonal/>
    </border>
    <border>
      <left/>
      <right/>
      <top style="thin">
        <color auto="true"/>
      </top>
      <bottom style="thin">
        <color auto="true"/>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medium">
        <color indexed="54"/>
      </bottom>
      <diagonal/>
    </border>
    <border>
      <left/>
      <right/>
      <top style="thin">
        <color auto="true"/>
      </top>
      <bottom style="double">
        <color auto="true"/>
      </bottom>
      <diagonal/>
    </border>
    <border>
      <left/>
      <right/>
      <top style="medium">
        <color auto="true"/>
      </top>
      <bottom style="medium">
        <color auto="true"/>
      </bottom>
      <diagonal/>
    </border>
    <border>
      <left/>
      <right/>
      <top style="thin">
        <color indexed="54"/>
      </top>
      <bottom style="double">
        <color indexed="54"/>
      </bottom>
      <diagonal/>
    </border>
    <border>
      <left/>
      <right/>
      <top/>
      <bottom style="medium">
        <color indexed="44"/>
      </bottom>
      <diagonal/>
    </border>
  </borders>
  <cellStyleXfs count="4037">
    <xf numFmtId="0" fontId="0" fillId="0" borderId="0"/>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0" fillId="0" borderId="0">
      <alignment vertical="center"/>
    </xf>
    <xf numFmtId="0" fontId="0" fillId="0" borderId="0">
      <alignment vertical="center"/>
    </xf>
    <xf numFmtId="0" fontId="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9"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0" fillId="0" borderId="0"/>
    <xf numFmtId="0" fontId="15" fillId="9"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22" fillId="3" borderId="0" applyNumberFormat="false" applyBorder="false" applyAlignment="false" applyProtection="false"/>
    <xf numFmtId="0" fontId="0" fillId="0" borderId="0"/>
    <xf numFmtId="0" fontId="22" fillId="10" borderId="0" applyNumberFormat="false" applyBorder="false" applyAlignment="false" applyProtection="false"/>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0" borderId="0"/>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0" borderId="0">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2" fillId="3" borderId="0" applyNumberFormat="false" applyBorder="false" applyAlignment="false" applyProtection="false"/>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42" fillId="34" borderId="0" applyNumberFormat="false" applyBorder="false" applyAlignment="false" applyProtection="false"/>
    <xf numFmtId="0" fontId="0" fillId="0" borderId="0"/>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1" fillId="0" borderId="0"/>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0" fillId="0" borderId="0"/>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9" fillId="0" borderId="0">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34" fillId="9" borderId="0" applyNumberFormat="false" applyBorder="false" applyAlignment="false" applyProtection="false">
      <alignment vertical="center"/>
    </xf>
    <xf numFmtId="0" fontId="0" fillId="0" borderId="0"/>
    <xf numFmtId="0" fontId="0" fillId="0" borderId="0"/>
    <xf numFmtId="0" fontId="21"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5"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1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alignment vertical="center"/>
    </xf>
    <xf numFmtId="0" fontId="0" fillId="0" borderId="0">
      <alignment vertical="center"/>
    </xf>
    <xf numFmtId="0" fontId="5"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5" fillId="3" borderId="0" applyNumberFormat="false" applyBorder="false" applyAlignment="false" applyProtection="false">
      <alignment vertical="center"/>
    </xf>
    <xf numFmtId="0" fontId="0" fillId="0" borderId="0"/>
    <xf numFmtId="0" fontId="5" fillId="3" borderId="0" applyNumberFormat="false" applyBorder="false" applyAlignment="false" applyProtection="false">
      <alignment vertical="center"/>
    </xf>
    <xf numFmtId="0" fontId="9" fillId="0" borderId="0">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8" fillId="0" borderId="0">
      <alignment vertical="center"/>
    </xf>
    <xf numFmtId="0" fontId="8" fillId="0" borderId="0">
      <alignment vertical="center"/>
    </xf>
    <xf numFmtId="0" fontId="0" fillId="0" borderId="0">
      <alignment vertical="center"/>
    </xf>
    <xf numFmtId="0" fontId="9" fillId="0" borderId="0">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21" fillId="0" borderId="0"/>
    <xf numFmtId="0" fontId="0" fillId="0" borderId="0"/>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7"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5" fillId="3" borderId="0" applyNumberFormat="false" applyBorder="false" applyAlignment="false" applyProtection="false">
      <alignment vertical="center"/>
    </xf>
    <xf numFmtId="0" fontId="0" fillId="0" borderId="0"/>
    <xf numFmtId="0" fontId="29" fillId="1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25"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1" fillId="0" borderId="0">
      <alignment vertical="center"/>
    </xf>
    <xf numFmtId="0" fontId="21" fillId="0" borderId="0">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0" fillId="0" borderId="0"/>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8" fillId="0" borderId="0">
      <alignment vertical="center"/>
    </xf>
    <xf numFmtId="0" fontId="8" fillId="0" borderId="0">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0" fillId="0" borderId="0"/>
    <xf numFmtId="0" fontId="8" fillId="0" borderId="0">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8" fillId="0" borderId="0">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22" fillId="20" borderId="0" applyNumberFormat="false" applyBorder="false" applyAlignment="false" applyProtection="false"/>
    <xf numFmtId="0" fontId="6" fillId="3" borderId="0" applyNumberFormat="false" applyBorder="false" applyAlignment="false" applyProtection="false">
      <alignment vertical="center"/>
    </xf>
    <xf numFmtId="0" fontId="22" fillId="32" borderId="0" applyNumberFormat="false" applyBorder="false" applyAlignment="false" applyProtection="false"/>
    <xf numFmtId="0" fontId="6" fillId="3" borderId="0" applyNumberFormat="false" applyBorder="false" applyAlignment="false" applyProtection="false">
      <alignment vertical="center"/>
    </xf>
    <xf numFmtId="0" fontId="22" fillId="32" borderId="0" applyNumberFormat="false" applyBorder="false" applyAlignment="false" applyProtection="false"/>
    <xf numFmtId="0" fontId="5" fillId="3" borderId="0" applyNumberFormat="false" applyBorder="false" applyAlignment="false" applyProtection="false">
      <alignment vertical="center"/>
    </xf>
    <xf numFmtId="0" fontId="22" fillId="32" borderId="0" applyNumberFormat="false" applyBorder="false" applyAlignment="false" applyProtection="false"/>
    <xf numFmtId="0" fontId="6" fillId="3" borderId="0" applyNumberFormat="false" applyBorder="false" applyAlignment="false" applyProtection="false">
      <alignment vertical="center"/>
    </xf>
    <xf numFmtId="0" fontId="22" fillId="32" borderId="0" applyNumberFormat="false" applyBorder="false" applyAlignment="false" applyProtection="false"/>
    <xf numFmtId="0" fontId="22" fillId="32" borderId="0" applyNumberFormat="false" applyBorder="false" applyAlignment="false" applyProtection="false"/>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26" borderId="0" applyNumberFormat="false" applyBorder="false" applyAlignment="false" applyProtection="false"/>
    <xf numFmtId="0" fontId="45" fillId="19" borderId="10" applyNumberFormat="false" applyAlignment="false" applyProtection="false">
      <alignment vertical="center"/>
    </xf>
    <xf numFmtId="0" fontId="0" fillId="0" borderId="0"/>
    <xf numFmtId="0" fontId="23" fillId="26"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23" fillId="33" borderId="0" applyNumberFormat="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26" borderId="0" applyNumberFormat="false" applyBorder="false" applyAlignment="false" applyProtection="false"/>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41" fontId="27" fillId="0" borderId="0" applyFont="false" applyFill="false" applyBorder="false" applyAlignment="false" applyProtection="false"/>
    <xf numFmtId="0" fontId="12" fillId="11"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1" borderId="0" applyNumberFormat="false" applyBorder="false" applyAlignment="false" applyProtection="false"/>
    <xf numFmtId="0" fontId="12" fillId="11"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1" borderId="0" applyNumberFormat="false" applyBorder="false" applyAlignment="false" applyProtection="false"/>
    <xf numFmtId="0" fontId="46" fillId="0" borderId="17" applyNumberFormat="false" applyFill="false" applyAlignment="false" applyProtection="false">
      <alignment vertical="center"/>
    </xf>
    <xf numFmtId="0" fontId="23" fillId="33" borderId="0" applyNumberFormat="false" applyBorder="false" applyAlignment="false" applyProtection="false"/>
    <xf numFmtId="0" fontId="6" fillId="3" borderId="0" applyNumberFormat="false" applyBorder="false" applyAlignment="false" applyProtection="false">
      <alignment vertical="center"/>
    </xf>
    <xf numFmtId="0" fontId="12" fillId="11" borderId="0" applyNumberFormat="false" applyBorder="false" applyAlignment="false" applyProtection="false"/>
    <xf numFmtId="0" fontId="15" fillId="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12" fillId="13" borderId="0" applyNumberFormat="false" applyBorder="false" applyAlignment="false" applyProtection="false"/>
    <xf numFmtId="43"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xf numFmtId="0" fontId="9"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1" fillId="0" borderId="0"/>
    <xf numFmtId="0" fontId="21" fillId="0" borderId="0"/>
    <xf numFmtId="0" fontId="0" fillId="0" borderId="0" applyNumberFormat="false" applyFont="false" applyFill="false" applyBorder="false" applyAlignment="false" applyProtection="false"/>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24" borderId="0" applyNumberFormat="false" applyBorder="false" applyAlignment="false" applyProtection="false"/>
    <xf numFmtId="0" fontId="9" fillId="1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24" borderId="0" applyNumberFormat="false" applyBorder="false" applyAlignment="false" applyProtection="false"/>
    <xf numFmtId="0" fontId="0" fillId="0" borderId="0"/>
    <xf numFmtId="0" fontId="6" fillId="4"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2" fillId="10" borderId="0" applyNumberFormat="false" applyBorder="false" applyAlignment="false" applyProtection="false"/>
    <xf numFmtId="0" fontId="9"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37"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0" borderId="0"/>
    <xf numFmtId="0" fontId="0" fillId="0" borderId="0"/>
    <xf numFmtId="0" fontId="6" fillId="4"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178" fontId="27" fillId="0" borderId="0" applyFont="false" applyFill="false" applyBorder="false" applyAlignment="false" applyProtection="false"/>
    <xf numFmtId="0" fontId="0" fillId="0" borderId="0" applyNumberFormat="false" applyFont="false" applyFill="false" applyBorder="false" applyAlignment="false" applyProtection="false"/>
    <xf numFmtId="0" fontId="0" fillId="0" borderId="0"/>
    <xf numFmtId="0" fontId="0" fillId="0" borderId="0"/>
    <xf numFmtId="0" fontId="7" fillId="4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2" fillId="7" borderId="0" applyNumberFormat="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0" fillId="0" borderId="0"/>
    <xf numFmtId="0" fontId="0" fillId="0" borderId="0"/>
    <xf numFmtId="0" fontId="12" fillId="13" borderId="0" applyNumberFormat="false" applyBorder="false" applyAlignment="false" applyProtection="false"/>
    <xf numFmtId="0" fontId="15" fillId="9" borderId="0" applyNumberFormat="false" applyBorder="false" applyAlignment="false" applyProtection="false">
      <alignment vertical="center"/>
    </xf>
    <xf numFmtId="0" fontId="23" fillId="24" borderId="0" applyNumberFormat="false" applyBorder="false" applyAlignment="false" applyProtection="false"/>
    <xf numFmtId="0" fontId="0" fillId="0" borderId="0"/>
    <xf numFmtId="0" fontId="0" fillId="0" borderId="0"/>
    <xf numFmtId="0" fontId="23" fillId="7" borderId="0" applyNumberFormat="false" applyBorder="false" applyAlignment="false" applyProtection="false"/>
    <xf numFmtId="0" fontId="0" fillId="0" borderId="0" applyNumberFormat="false" applyFont="false" applyFill="false" applyBorder="false" applyAlignment="false" applyProtection="false"/>
    <xf numFmtId="0" fontId="0" fillId="0" borderId="0"/>
    <xf numFmtId="0" fontId="5" fillId="4"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23" fillId="11" borderId="0" applyNumberFormat="false" applyBorder="false" applyAlignment="false" applyProtection="false"/>
    <xf numFmtId="0" fontId="6" fillId="4"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23" fillId="23" borderId="0" applyNumberFormat="false" applyBorder="false" applyAlignment="false" applyProtection="false"/>
    <xf numFmtId="0" fontId="9" fillId="22" borderId="0" applyNumberFormat="false" applyBorder="false" applyAlignment="false" applyProtection="false">
      <alignment vertical="center"/>
    </xf>
    <xf numFmtId="0" fontId="22" fillId="10" borderId="0" applyNumberFormat="false" applyBorder="false" applyAlignment="false" applyProtection="false"/>
    <xf numFmtId="0" fontId="0" fillId="0" borderId="0"/>
    <xf numFmtId="0" fontId="23" fillId="39" borderId="0" applyNumberFormat="false" applyBorder="false" applyAlignment="false" applyProtection="false"/>
    <xf numFmtId="0" fontId="6" fillId="4" borderId="0" applyNumberFormat="false" applyBorder="false" applyAlignment="false" applyProtection="false">
      <alignment vertical="center"/>
    </xf>
    <xf numFmtId="0" fontId="23" fillId="7" borderId="0" applyNumberFormat="false" applyBorder="false" applyAlignment="false" applyProtection="false"/>
    <xf numFmtId="0" fontId="23" fillId="7" borderId="0" applyNumberFormat="false" applyBorder="false" applyAlignment="false" applyProtection="false"/>
    <xf numFmtId="0" fontId="7" fillId="16" borderId="0" applyNumberFormat="false" applyBorder="false" applyAlignment="false" applyProtection="false">
      <alignment vertical="center"/>
    </xf>
    <xf numFmtId="0" fontId="12" fillId="36" borderId="0" applyNumberFormat="false" applyBorder="false" applyAlignment="false" applyProtection="false"/>
    <xf numFmtId="0" fontId="12" fillId="36" borderId="0" applyNumberFormat="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2" fillId="36"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12" fillId="36" borderId="0" applyNumberFormat="false" applyBorder="false" applyAlignment="false" applyProtection="false"/>
    <xf numFmtId="0" fontId="0" fillId="0" borderId="0"/>
    <xf numFmtId="0" fontId="12" fillId="13" borderId="0" applyNumberFormat="false" applyBorder="false" applyAlignment="false" applyProtection="false"/>
    <xf numFmtId="0" fontId="0" fillId="0" borderId="0"/>
    <xf numFmtId="0" fontId="5" fillId="4" borderId="0" applyNumberFormat="false" applyBorder="false" applyAlignment="false" applyProtection="false">
      <alignment vertical="center"/>
    </xf>
    <xf numFmtId="0" fontId="12" fillId="36" borderId="0" applyNumberFormat="false" applyBorder="false" applyAlignment="false" applyProtection="false"/>
    <xf numFmtId="0" fontId="19" fillId="0" borderId="8" applyNumberFormat="false" applyFill="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2" fillId="36"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12" fillId="13" borderId="0" applyNumberFormat="false" applyBorder="false" applyAlignment="false" applyProtection="false"/>
    <xf numFmtId="0" fontId="0" fillId="0" borderId="0"/>
    <xf numFmtId="9" fontId="0" fillId="0" borderId="0" applyFont="false" applyFill="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23" fillId="24" borderId="0" applyNumberFormat="false" applyBorder="false" applyAlignment="false" applyProtection="false"/>
    <xf numFmtId="9" fontId="0" fillId="0" borderId="0" applyFont="false" applyFill="false" applyBorder="false" applyAlignment="false" applyProtection="false">
      <alignment vertical="center"/>
    </xf>
    <xf numFmtId="0" fontId="6" fillId="4" borderId="0" applyNumberFormat="false" applyBorder="false" applyAlignment="false" applyProtection="false">
      <alignment vertical="center"/>
    </xf>
    <xf numFmtId="0" fontId="23" fillId="24" borderId="0" applyNumberFormat="false" applyBorder="false" applyAlignment="false" applyProtection="false"/>
    <xf numFmtId="9" fontId="0" fillId="0" borderId="0" applyFont="false" applyFill="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xf numFmtId="0" fontId="7" fillId="5"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0" fillId="0" borderId="0"/>
    <xf numFmtId="0" fontId="22" fillId="32" borderId="0" applyNumberFormat="false" applyBorder="false" applyAlignment="false" applyProtection="false"/>
    <xf numFmtId="0" fontId="5" fillId="4"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0" fillId="0" borderId="0"/>
    <xf numFmtId="0" fontId="0" fillId="0" borderId="0">
      <alignment vertical="center"/>
    </xf>
    <xf numFmtId="0" fontId="7" fillId="40"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5"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16"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8" fillId="0" borderId="0">
      <alignment vertical="center"/>
    </xf>
    <xf numFmtId="0" fontId="8" fillId="0" borderId="0">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4"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0" fillId="0" borderId="0"/>
    <xf numFmtId="0" fontId="15" fillId="15"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3" fillId="18" borderId="0" applyNumberFormat="false" applyBorder="false" applyAlignment="false" applyProtection="false"/>
    <xf numFmtId="0" fontId="45" fillId="19" borderId="10" applyNumberFormat="false" applyAlignment="false" applyProtection="false">
      <alignment vertical="center"/>
    </xf>
    <xf numFmtId="0" fontId="12" fillId="7" borderId="0" applyNumberFormat="false" applyBorder="false" applyAlignment="false" applyProtection="false"/>
    <xf numFmtId="0" fontId="9" fillId="20"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0" borderId="0"/>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12" fillId="11" borderId="0" applyNumberFormat="false" applyBorder="false" applyAlignment="false" applyProtection="false"/>
    <xf numFmtId="0" fontId="0"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10" fillId="0" borderId="1">
      <alignment horizontal="distributed" vertical="center" wrapText="true"/>
    </xf>
    <xf numFmtId="0" fontId="6"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38"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12" borderId="0" applyNumberFormat="false" applyBorder="false" applyAlignment="false" applyProtection="false">
      <alignment vertical="center"/>
    </xf>
    <xf numFmtId="0" fontId="0" fillId="0" borderId="0"/>
    <xf numFmtId="0" fontId="0" fillId="0" borderId="0"/>
    <xf numFmtId="0" fontId="7" fillId="6"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7" fillId="3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3" fillId="7" borderId="0" applyNumberFormat="false" applyBorder="false" applyAlignment="false" applyProtection="false"/>
    <xf numFmtId="0" fontId="12" fillId="36" borderId="0" applyNumberFormat="false" applyBorder="false" applyAlignment="false" applyProtection="false"/>
    <xf numFmtId="0" fontId="7" fillId="4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0" fillId="0" borderId="0"/>
    <xf numFmtId="0" fontId="23" fillId="7" borderId="0" applyNumberFormat="false" applyBorder="false" applyAlignment="false" applyProtection="false"/>
    <xf numFmtId="0" fontId="0" fillId="0" borderId="0"/>
    <xf numFmtId="0" fontId="6" fillId="4" borderId="0" applyNumberFormat="false" applyBorder="false" applyAlignment="false" applyProtection="false">
      <alignment vertical="center"/>
    </xf>
    <xf numFmtId="0" fontId="23" fillId="14" borderId="0" applyNumberFormat="false" applyBorder="false" applyAlignment="false" applyProtection="false"/>
    <xf numFmtId="0" fontId="12" fillId="36" borderId="0" applyNumberFormat="false" applyBorder="false" applyAlignment="false" applyProtection="false"/>
    <xf numFmtId="0" fontId="8" fillId="0" borderId="0">
      <alignment vertical="center"/>
    </xf>
    <xf numFmtId="0" fontId="8" fillId="0" borderId="0">
      <alignment vertical="center"/>
    </xf>
    <xf numFmtId="0" fontId="6" fillId="3" borderId="0" applyNumberFormat="false" applyBorder="false" applyAlignment="false" applyProtection="false">
      <alignment vertical="center"/>
    </xf>
    <xf numFmtId="0" fontId="0" fillId="0" borderId="0"/>
    <xf numFmtId="0" fontId="23" fillId="7" borderId="0" applyNumberFormat="false" applyBorder="false" applyAlignment="false" applyProtection="false"/>
    <xf numFmtId="0" fontId="45" fillId="19" borderId="10" applyNumberFormat="false" applyAlignment="false" applyProtection="false">
      <alignment vertical="center"/>
    </xf>
    <xf numFmtId="0" fontId="7" fillId="4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0" fillId="0" borderId="0"/>
    <xf numFmtId="0" fontId="23" fillId="11" borderId="0" applyNumberFormat="false" applyBorder="false" applyAlignment="false" applyProtection="false"/>
    <xf numFmtId="0" fontId="45" fillId="19" borderId="10" applyNumberFormat="false" applyAlignment="false" applyProtection="false">
      <alignment vertical="center"/>
    </xf>
    <xf numFmtId="43" fontId="0" fillId="0" borderId="0" applyFont="false" applyFill="false" applyBorder="false" applyAlignment="false" applyProtection="false"/>
    <xf numFmtId="0" fontId="23" fillId="7"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22" fillId="10" borderId="0" applyNumberFormat="false" applyBorder="false" applyAlignment="false" applyProtection="false"/>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5" fillId="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2" fillId="11" borderId="0" applyNumberFormat="false" applyBorder="false" applyAlignment="false" applyProtection="false"/>
    <xf numFmtId="0" fontId="23" fillId="33" borderId="0" applyNumberFormat="false" applyBorder="false" applyAlignment="false" applyProtection="false"/>
    <xf numFmtId="0" fontId="22" fillId="32" borderId="0" applyNumberFormat="false" applyBorder="false" applyAlignment="false" applyProtection="false"/>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8" fillId="0" borderId="0">
      <alignment vertical="center"/>
    </xf>
    <xf numFmtId="0" fontId="8" fillId="0" borderId="0">
      <alignment vertical="center"/>
    </xf>
    <xf numFmtId="0" fontId="9" fillId="16" borderId="0" applyNumberFormat="false" applyBorder="false" applyAlignment="false" applyProtection="false">
      <alignment vertical="center"/>
    </xf>
    <xf numFmtId="0" fontId="23" fillId="24" borderId="0" applyNumberFormat="false" applyBorder="false" applyAlignment="false" applyProtection="false"/>
    <xf numFmtId="0" fontId="12" fillId="36" borderId="0" applyNumberFormat="false" applyBorder="false" applyAlignment="false" applyProtection="false"/>
    <xf numFmtId="0" fontId="6" fillId="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8" borderId="0" applyNumberFormat="false" applyBorder="false" applyAlignment="false" applyProtection="false"/>
    <xf numFmtId="0" fontId="23" fillId="39" borderId="0" applyNumberFormat="false" applyBorder="false" applyAlignment="false" applyProtection="false"/>
    <xf numFmtId="0" fontId="22" fillId="32" borderId="0" applyNumberFormat="false" applyBorder="false" applyAlignment="false" applyProtection="false"/>
    <xf numFmtId="0" fontId="6" fillId="4" borderId="0" applyNumberFormat="false" applyBorder="false" applyAlignment="false" applyProtection="false">
      <alignment vertical="center"/>
    </xf>
    <xf numFmtId="0" fontId="0" fillId="0" borderId="0"/>
    <xf numFmtId="0" fontId="0" fillId="0" borderId="0"/>
    <xf numFmtId="0" fontId="9" fillId="1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2" fillId="36"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29" fillId="41" borderId="0" applyNumberFormat="false" applyBorder="false" applyAlignment="false" applyProtection="false"/>
    <xf numFmtId="0" fontId="6" fillId="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24" fillId="16" borderId="10" applyNumberFormat="false" applyAlignment="false" applyProtection="false">
      <alignment vertical="center"/>
    </xf>
    <xf numFmtId="0" fontId="9" fillId="1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4" fillId="16" borderId="10" applyNumberFormat="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4" fillId="16" borderId="10" applyNumberFormat="false" applyAlignment="false" applyProtection="false">
      <alignment vertical="center"/>
    </xf>
    <xf numFmtId="0" fontId="12" fillId="13" borderId="0" applyNumberFormat="false" applyBorder="false" applyAlignment="false" applyProtection="false"/>
    <xf numFmtId="0" fontId="9"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2" fillId="13" borderId="0" applyNumberFormat="false" applyBorder="false" applyAlignment="false" applyProtection="false"/>
    <xf numFmtId="0" fontId="9" fillId="19" borderId="0" applyNumberFormat="false" applyBorder="false" applyAlignment="false" applyProtection="false">
      <alignment vertical="center"/>
    </xf>
    <xf numFmtId="0" fontId="0" fillId="0" borderId="0"/>
    <xf numFmtId="0" fontId="5" fillId="3" borderId="0" applyNumberFormat="false" applyBorder="false" applyAlignment="false" applyProtection="false">
      <alignment vertical="center"/>
    </xf>
    <xf numFmtId="0" fontId="12" fillId="13" borderId="0" applyNumberFormat="false" applyBorder="false" applyAlignment="false" applyProtection="false"/>
    <xf numFmtId="0" fontId="9" fillId="19"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alignment vertical="center"/>
    </xf>
    <xf numFmtId="0" fontId="0" fillId="0" borderId="0">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0" fillId="0" borderId="0"/>
    <xf numFmtId="0" fontId="0" fillId="0" borderId="0"/>
    <xf numFmtId="0" fontId="12" fillId="13" borderId="0" applyNumberFormat="false" applyBorder="false" applyAlignment="false" applyProtection="false"/>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0" fillId="0" borderId="1">
      <alignment horizontal="distributed" vertical="center" wrapText="true"/>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0" borderId="0"/>
    <xf numFmtId="0" fontId="0" fillId="0" borderId="0"/>
    <xf numFmtId="0" fontId="0" fillId="0" borderId="0" applyNumberFormat="false" applyFont="false" applyFill="false" applyBorder="false" applyAlignment="false" applyProtection="false"/>
    <xf numFmtId="0" fontId="29" fillId="15"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5" fillId="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32" borderId="0" applyNumberFormat="false" applyBorder="false" applyAlignment="false" applyProtection="false"/>
    <xf numFmtId="0" fontId="9" fillId="25" borderId="0" applyNumberFormat="false" applyBorder="false" applyAlignment="false" applyProtection="false">
      <alignment vertical="center"/>
    </xf>
    <xf numFmtId="0" fontId="23" fillId="24"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4" fillId="16" borderId="10" applyNumberFormat="false" applyAlignment="false" applyProtection="false">
      <alignment vertical="center"/>
    </xf>
    <xf numFmtId="0" fontId="12" fillId="32" borderId="0" applyNumberFormat="false" applyBorder="false" applyAlignment="false" applyProtection="false"/>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23" fillId="24"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20" fillId="0" borderId="9" applyNumberFormat="false" applyFill="false" applyAlignment="false" applyProtection="false">
      <alignment vertical="center"/>
    </xf>
    <xf numFmtId="0" fontId="12" fillId="13" borderId="0" applyNumberFormat="false" applyBorder="false" applyAlignment="false" applyProtection="false"/>
    <xf numFmtId="0" fontId="22" fillId="3" borderId="0" applyNumberFormat="false" applyBorder="false" applyAlignment="false" applyProtection="false"/>
    <xf numFmtId="0" fontId="7" fillId="1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9" fillId="2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5"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9" fillId="2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33" fillId="0" borderId="13" applyNumberFormat="false" applyFill="false" applyAlignment="false" applyProtection="false">
      <alignment vertical="center"/>
    </xf>
    <xf numFmtId="0" fontId="15" fillId="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0" borderId="0"/>
    <xf numFmtId="0" fontId="7" fillId="5" borderId="0" applyNumberFormat="false" applyBorder="false" applyAlignment="false" applyProtection="false">
      <alignment vertical="center"/>
    </xf>
    <xf numFmtId="0" fontId="0" fillId="0" borderId="0"/>
    <xf numFmtId="0" fontId="0" fillId="0" borderId="0"/>
    <xf numFmtId="0" fontId="0" fillId="0" borderId="0"/>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7" fillId="4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3" fillId="26" borderId="0" applyNumberFormat="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9" fillId="4" borderId="0" applyNumberFormat="false" applyBorder="false" applyAlignment="false" applyProtection="false">
      <alignment vertical="center"/>
    </xf>
    <xf numFmtId="0" fontId="0" fillId="0" borderId="0"/>
    <xf numFmtId="0" fontId="0" fillId="0" borderId="0"/>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2" fillId="32" borderId="0" applyNumberFormat="false" applyBorder="false" applyAlignment="false" applyProtection="false"/>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53" fillId="0" borderId="0"/>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8" fillId="0" borderId="0">
      <alignment vertical="center"/>
    </xf>
    <xf numFmtId="0" fontId="8" fillId="0" borderId="0">
      <alignment vertical="center"/>
    </xf>
    <xf numFmtId="0" fontId="12" fillId="7" borderId="0" applyNumberFormat="false" applyBorder="false" applyAlignment="false" applyProtection="false"/>
    <xf numFmtId="0" fontId="12" fillId="13" borderId="0" applyNumberFormat="false" applyBorder="false" applyAlignment="false" applyProtection="false"/>
    <xf numFmtId="0" fontId="6" fillId="4"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8" fillId="2" borderId="11" applyNumberFormat="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33" fillId="0" borderId="13" applyNumberFormat="false" applyFill="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5" fillId="4" borderId="0" applyNumberFormat="false" applyBorder="false" applyAlignment="false" applyProtection="false">
      <alignment vertical="center"/>
    </xf>
    <xf numFmtId="0" fontId="12" fillId="13" borderId="0" applyNumberFormat="false" applyBorder="false" applyAlignment="false" applyProtection="false"/>
    <xf numFmtId="0" fontId="22" fillId="10" borderId="0" applyNumberFormat="false" applyBorder="false" applyAlignment="false" applyProtection="false"/>
    <xf numFmtId="0" fontId="0" fillId="0" borderId="0" applyNumberFormat="false" applyFont="false" applyFill="false" applyBorder="false" applyAlignment="false" applyProtection="false"/>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8" borderId="0" applyNumberFormat="false" applyBorder="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0" fillId="0" borderId="0"/>
    <xf numFmtId="0" fontId="9" fillId="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0" fillId="0" borderId="0"/>
    <xf numFmtId="0" fontId="9" fillId="2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xf numFmtId="0" fontId="6" fillId="4" borderId="0" applyNumberFormat="false" applyBorder="false" applyAlignment="false" applyProtection="false">
      <alignment vertical="center"/>
    </xf>
    <xf numFmtId="0" fontId="24" fillId="16" borderId="10" applyNumberFormat="false" applyAlignment="false" applyProtection="false">
      <alignment vertical="center"/>
    </xf>
    <xf numFmtId="0" fontId="13"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0" borderId="0"/>
    <xf numFmtId="0" fontId="9" fillId="12"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2" fillId="13" borderId="0" applyNumberFormat="false" applyBorder="false" applyAlignment="false" applyProtection="false"/>
    <xf numFmtId="0" fontId="15" fillId="9" borderId="0" applyNumberFormat="false" applyBorder="false" applyAlignment="false" applyProtection="false">
      <alignment vertical="center"/>
    </xf>
    <xf numFmtId="0" fontId="23" fillId="23" borderId="0" applyNumberFormat="false" applyBorder="false" applyAlignment="false" applyProtection="false"/>
    <xf numFmtId="0" fontId="9" fillId="12" borderId="0" applyNumberFormat="false" applyBorder="false" applyAlignment="false" applyProtection="false">
      <alignment vertical="center"/>
    </xf>
    <xf numFmtId="0" fontId="12" fillId="13" borderId="0" applyNumberFormat="false" applyBorder="false" applyAlignment="false" applyProtection="false"/>
    <xf numFmtId="0" fontId="15" fillId="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3" fillId="23" borderId="0" applyNumberFormat="false" applyBorder="false" applyAlignment="false" applyProtection="false"/>
    <xf numFmtId="0" fontId="12" fillId="13" borderId="0" applyNumberFormat="false" applyBorder="false" applyAlignment="false" applyProtection="false"/>
    <xf numFmtId="0" fontId="23" fillId="24" borderId="0" applyNumberFormat="false" applyBorder="false" applyAlignment="false" applyProtection="false"/>
    <xf numFmtId="0" fontId="23" fillId="7"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24" fillId="16" borderId="10" applyNumberFormat="false" applyAlignment="false" applyProtection="false">
      <alignment vertical="center"/>
    </xf>
    <xf numFmtId="0" fontId="0" fillId="0" borderId="0"/>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45" fillId="19" borderId="10" applyNumberFormat="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3" fillId="23" borderId="0" applyNumberFormat="false" applyBorder="false" applyAlignment="false" applyProtection="false"/>
    <xf numFmtId="0" fontId="15" fillId="9"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13" fillId="0" borderId="0" applyNumberFormat="false" applyFill="false" applyBorder="false" applyAlignment="false" applyProtection="false">
      <alignment vertical="center"/>
    </xf>
    <xf numFmtId="0" fontId="22" fillId="10" borderId="0" applyNumberFormat="false" applyBorder="false" applyAlignment="false" applyProtection="false"/>
    <xf numFmtId="0" fontId="5"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4" fillId="16" borderId="10" applyNumberFormat="false" applyAlignment="false" applyProtection="false">
      <alignment vertical="center"/>
    </xf>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36"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15" fillId="9" borderId="0" applyNumberFormat="false" applyBorder="false" applyAlignment="false" applyProtection="false">
      <alignment vertical="center"/>
    </xf>
    <xf numFmtId="0" fontId="0" fillId="0" borderId="0"/>
    <xf numFmtId="0" fontId="1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12" fillId="13" borderId="0" applyNumberFormat="false" applyBorder="false" applyAlignment="false" applyProtection="false"/>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41" fontId="9" fillId="0" borderId="0" applyFont="false" applyFill="false" applyBorder="false" applyAlignment="false" applyProtection="false">
      <alignment vertical="center"/>
    </xf>
    <xf numFmtId="0" fontId="9" fillId="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7"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26" borderId="0" applyNumberFormat="false" applyBorder="false" applyAlignment="false" applyProtection="false"/>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1" borderId="0" applyNumberFormat="false" applyBorder="false" applyAlignment="false" applyProtection="false"/>
    <xf numFmtId="0" fontId="6" fillId="4" borderId="0" applyNumberFormat="false" applyBorder="false" applyAlignment="false" applyProtection="false">
      <alignment vertical="center"/>
    </xf>
    <xf numFmtId="0" fontId="23" fillId="26" borderId="0" applyNumberFormat="false" applyBorder="false" applyAlignment="false" applyProtection="false"/>
    <xf numFmtId="0" fontId="7" fillId="16"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2" fillId="11" borderId="0" applyNumberFormat="false" applyBorder="false" applyAlignment="false" applyProtection="false"/>
    <xf numFmtId="0" fontId="23" fillId="23" borderId="0" applyNumberFormat="false" applyBorder="false" applyAlignment="false" applyProtection="false"/>
    <xf numFmtId="0" fontId="23" fillId="33" borderId="0" applyNumberFormat="false" applyBorder="false" applyAlignment="false" applyProtection="false"/>
    <xf numFmtId="0" fontId="5" fillId="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23" fillId="18" borderId="0" applyNumberFormat="false" applyBorder="false" applyAlignment="false" applyProtection="false"/>
    <xf numFmtId="0" fontId="0" fillId="0" borderId="0"/>
    <xf numFmtId="0" fontId="6"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4" borderId="0" applyNumberFormat="false" applyBorder="false" applyAlignment="false" applyProtection="false">
      <alignment vertical="center"/>
    </xf>
    <xf numFmtId="0" fontId="23" fillId="18" borderId="0" applyNumberFormat="false" applyBorder="false" applyAlignment="false" applyProtection="false"/>
    <xf numFmtId="0" fontId="23" fillId="39" borderId="0" applyNumberFormat="false" applyBorder="false" applyAlignment="false" applyProtection="false"/>
    <xf numFmtId="0" fontId="0" fillId="0" borderId="0" applyNumberFormat="false" applyFont="false" applyFill="false" applyBorder="false" applyAlignment="false" applyProtection="false"/>
    <xf numFmtId="0" fontId="17" fillId="0" borderId="7" applyNumberFormat="false" applyFill="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9" fillId="19" borderId="0" applyNumberFormat="false" applyBorder="false" applyAlignment="false" applyProtection="false">
      <alignment vertical="center"/>
    </xf>
    <xf numFmtId="0" fontId="0" fillId="0" borderId="0"/>
    <xf numFmtId="0" fontId="0" fillId="0" borderId="0"/>
    <xf numFmtId="0" fontId="0" fillId="0" borderId="0" applyNumberFormat="false" applyFont="false" applyFill="false" applyBorder="false" applyAlignment="false" applyProtection="false"/>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0" fillId="0" borderId="0"/>
    <xf numFmtId="0" fontId="23" fillId="14" borderId="0" applyNumberFormat="false" applyBorder="false" applyAlignment="false" applyProtection="false"/>
    <xf numFmtId="0" fontId="0" fillId="0" borderId="0"/>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2" fillId="3" borderId="0" applyNumberFormat="false" applyBorder="false" applyAlignment="false" applyProtection="false"/>
    <xf numFmtId="43" fontId="9"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15" fillId="9"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7" fillId="37"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2" fillId="11" borderId="0" applyNumberFormat="false" applyBorder="false" applyAlignment="false" applyProtection="false"/>
    <xf numFmtId="0" fontId="0" fillId="0" borderId="0"/>
    <xf numFmtId="0" fontId="0" fillId="0" borderId="0" applyNumberFormat="false" applyFont="false" applyFill="false" applyBorder="false" applyAlignment="false" applyProtection="false"/>
    <xf numFmtId="0" fontId="7" fillId="35"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4" fillId="3"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10" borderId="0" applyNumberFormat="false" applyBorder="false" applyAlignment="false" applyProtection="false"/>
    <xf numFmtId="0" fontId="6"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xf numFmtId="0" fontId="0" fillId="0" borderId="0"/>
    <xf numFmtId="0" fontId="12" fillId="32" borderId="0" applyNumberFormat="false" applyBorder="false" applyAlignment="false" applyProtection="false"/>
    <xf numFmtId="0" fontId="9" fillId="2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2" fillId="11" borderId="0" applyNumberFormat="false" applyBorder="false" applyAlignment="false" applyProtection="false"/>
    <xf numFmtId="0" fontId="23" fillId="33" borderId="0" applyNumberFormat="false" applyBorder="false" applyAlignment="false" applyProtection="false"/>
    <xf numFmtId="0" fontId="26" fillId="0" borderId="0" applyNumberFormat="false" applyFill="false" applyBorder="false" applyAlignment="false" applyProtection="false">
      <alignment vertical="center"/>
    </xf>
    <xf numFmtId="0" fontId="0" fillId="0" borderId="0"/>
    <xf numFmtId="0" fontId="5"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13" borderId="0" applyNumberFormat="false" applyBorder="false" applyAlignment="false" applyProtection="false"/>
    <xf numFmtId="0" fontId="5" fillId="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24" fillId="16" borderId="10" applyNumberFormat="false" applyAlignment="false" applyProtection="false">
      <alignment vertical="center"/>
    </xf>
    <xf numFmtId="0" fontId="27" fillId="0" borderId="0"/>
    <xf numFmtId="0" fontId="8" fillId="0" borderId="0">
      <alignment vertical="center"/>
    </xf>
    <xf numFmtId="0" fontId="8" fillId="0" borderId="0">
      <alignment vertical="center"/>
    </xf>
    <xf numFmtId="0" fontId="0" fillId="0" borderId="0"/>
    <xf numFmtId="0" fontId="22" fillId="10" borderId="0" applyNumberFormat="false" applyBorder="false" applyAlignment="false" applyProtection="false"/>
    <xf numFmtId="0" fontId="0" fillId="0" borderId="0"/>
    <xf numFmtId="0" fontId="9" fillId="4" borderId="0" applyNumberFormat="false" applyBorder="false" applyAlignment="false" applyProtection="false">
      <alignment vertical="center"/>
    </xf>
    <xf numFmtId="0" fontId="12" fillId="13" borderId="0" applyNumberFormat="false" applyBorder="false" applyAlignment="false" applyProtection="false"/>
    <xf numFmtId="176" fontId="39" fillId="0" borderId="0"/>
    <xf numFmtId="0" fontId="19" fillId="0" borderId="8" applyNumberFormat="false" applyFill="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23" fillId="24" borderId="0" applyNumberFormat="false" applyBorder="false" applyAlignment="false" applyProtection="false"/>
    <xf numFmtId="0" fontId="12" fillId="36" borderId="0" applyNumberFormat="false" applyBorder="false" applyAlignment="false" applyProtection="false"/>
    <xf numFmtId="0" fontId="19" fillId="0" borderId="8" applyNumberFormat="false" applyFill="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31" borderId="0" applyNumberFormat="false" applyBorder="false" applyAlignment="false" applyProtection="false"/>
    <xf numFmtId="0" fontId="9" fillId="4" borderId="0" applyNumberFormat="false" applyBorder="false" applyAlignment="false" applyProtection="false">
      <alignment vertical="center"/>
    </xf>
    <xf numFmtId="0" fontId="47" fillId="0" borderId="0"/>
    <xf numFmtId="0" fontId="17" fillId="0" borderId="7" applyNumberFormat="false" applyFill="false" applyAlignment="false" applyProtection="false">
      <alignment vertical="center"/>
    </xf>
    <xf numFmtId="0" fontId="9" fillId="28"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43" fillId="0" borderId="0"/>
    <xf numFmtId="0" fontId="0" fillId="0" borderId="0"/>
    <xf numFmtId="0" fontId="0" fillId="0" borderId="0"/>
    <xf numFmtId="0" fontId="0" fillId="0" borderId="0"/>
    <xf numFmtId="0" fontId="4"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9" fillId="16"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2" fillId="13" borderId="0" applyNumberFormat="false" applyBorder="false" applyAlignment="false" applyProtection="false"/>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9"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2" fillId="11" borderId="0" applyNumberFormat="false" applyBorder="false" applyAlignment="false" applyProtection="false"/>
    <xf numFmtId="0" fontId="0" fillId="0" borderId="0"/>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7" borderId="0" applyNumberFormat="false" applyBorder="false" applyAlignment="false" applyProtection="false"/>
    <xf numFmtId="0" fontId="9" fillId="16" borderId="0" applyNumberFormat="false" applyBorder="false" applyAlignment="false" applyProtection="false">
      <alignment vertical="center"/>
    </xf>
    <xf numFmtId="0" fontId="0" fillId="0" borderId="0"/>
    <xf numFmtId="0" fontId="12" fillId="13" borderId="0" applyNumberFormat="false" applyBorder="false" applyAlignment="false" applyProtection="false"/>
    <xf numFmtId="0" fontId="6" fillId="4" borderId="0" applyNumberFormat="false" applyBorder="false" applyAlignment="false" applyProtection="false">
      <alignment vertical="center"/>
    </xf>
    <xf numFmtId="0" fontId="63" fillId="9" borderId="0" applyNumberFormat="false" applyBorder="false" applyAlignment="false" applyProtection="false">
      <alignment vertical="center"/>
    </xf>
    <xf numFmtId="0" fontId="12" fillId="11"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9"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23" fillId="7" borderId="0" applyNumberFormat="false" applyBorder="false" applyAlignment="false" applyProtection="false"/>
    <xf numFmtId="0" fontId="12" fillId="13" borderId="0" applyNumberFormat="false" applyBorder="false" applyAlignment="false" applyProtection="false"/>
    <xf numFmtId="0" fontId="15" fillId="9" borderId="0" applyNumberFormat="false" applyBorder="false" applyAlignment="false" applyProtection="false">
      <alignment vertical="center"/>
    </xf>
    <xf numFmtId="0" fontId="23" fillId="23" borderId="0" applyNumberFormat="false" applyBorder="false" applyAlignment="false" applyProtection="false"/>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7" fillId="38" borderId="0" applyNumberFormat="false" applyBorder="false" applyAlignment="false" applyProtection="false">
      <alignment vertical="center"/>
    </xf>
    <xf numFmtId="0" fontId="27" fillId="0" borderId="0"/>
    <xf numFmtId="0" fontId="6" fillId="3"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9" fillId="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9" fillId="0" borderId="0" applyProtection="false"/>
    <xf numFmtId="0" fontId="0" fillId="0" borderId="0" applyNumberFormat="false" applyFont="false" applyFill="false" applyBorder="false" applyAlignment="false" applyProtection="false"/>
    <xf numFmtId="0" fontId="0" fillId="0" borderId="0"/>
    <xf numFmtId="0" fontId="9" fillId="2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26" borderId="0" applyNumberFormat="false" applyBorder="false" applyAlignment="false" applyProtection="false"/>
    <xf numFmtId="0" fontId="15" fillId="9" borderId="0" applyNumberFormat="false" applyBorder="false" applyAlignment="false" applyProtection="false">
      <alignment vertical="center"/>
    </xf>
    <xf numFmtId="0" fontId="0" fillId="0" borderId="0"/>
    <xf numFmtId="0" fontId="23" fillId="39"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23" borderId="0" applyNumberFormat="false" applyBorder="false" applyAlignment="false" applyProtection="false"/>
    <xf numFmtId="0" fontId="0" fillId="0" borderId="0"/>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62"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3" fillId="7" borderId="0" applyNumberFormat="false" applyBorder="false" applyAlignment="false" applyProtection="false"/>
    <xf numFmtId="0" fontId="9" fillId="2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4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24" borderId="0" applyNumberFormat="false" applyBorder="false" applyAlignment="false" applyProtection="false"/>
    <xf numFmtId="0" fontId="6"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2" fillId="11" borderId="0" applyNumberFormat="false" applyBorder="false" applyAlignment="false" applyProtection="false"/>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40" fillId="27" borderId="16" applyNumberFormat="false" applyAlignment="false" applyProtection="false">
      <alignment vertical="center"/>
    </xf>
    <xf numFmtId="0" fontId="47" fillId="0" borderId="0"/>
    <xf numFmtId="0" fontId="23" fillId="7" borderId="0" applyNumberFormat="false" applyBorder="false" applyAlignment="false" applyProtection="false"/>
    <xf numFmtId="0" fontId="0" fillId="0" borderId="0"/>
    <xf numFmtId="0" fontId="12" fillId="7"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2" fillId="13" borderId="0" applyNumberFormat="false" applyBorder="false" applyAlignment="false" applyProtection="false"/>
    <xf numFmtId="0" fontId="47" fillId="0" borderId="0"/>
    <xf numFmtId="0" fontId="23" fillId="18" borderId="0" applyNumberFormat="false" applyBorder="false" applyAlignment="false" applyProtection="false"/>
    <xf numFmtId="0" fontId="9" fillId="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26" borderId="0" applyNumberFormat="false" applyBorder="false" applyAlignment="false" applyProtection="false"/>
    <xf numFmtId="0" fontId="9" fillId="0" borderId="0">
      <alignment vertical="center"/>
    </xf>
    <xf numFmtId="0" fontId="6" fillId="3" borderId="0" applyNumberFormat="false" applyBorder="false" applyAlignment="false" applyProtection="false">
      <alignment vertical="center"/>
    </xf>
    <xf numFmtId="0" fontId="0" fillId="0" borderId="0"/>
    <xf numFmtId="0" fontId="17" fillId="0" borderId="7" applyNumberFormat="false" applyFill="false" applyAlignment="false" applyProtection="false">
      <alignment vertical="center"/>
    </xf>
    <xf numFmtId="0" fontId="7" fillId="42"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0" borderId="0">
      <alignment vertical="center"/>
    </xf>
    <xf numFmtId="0" fontId="0" fillId="0" borderId="0"/>
    <xf numFmtId="0" fontId="6"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41" fillId="0" borderId="0">
      <alignment vertical="top"/>
    </xf>
    <xf numFmtId="0" fontId="22" fillId="10" borderId="0" applyNumberFormat="false" applyBorder="false" applyAlignment="false" applyProtection="false"/>
    <xf numFmtId="0" fontId="9" fillId="22"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23" borderId="0" applyNumberFormat="false" applyBorder="false" applyAlignment="false" applyProtection="false"/>
    <xf numFmtId="0" fontId="40" fillId="27" borderId="16" applyNumberFormat="false" applyAlignment="false" applyProtection="false">
      <alignment vertical="center"/>
    </xf>
    <xf numFmtId="0" fontId="3" fillId="0" borderId="19" applyProtection="false"/>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0" borderId="0">
      <alignment vertical="center"/>
    </xf>
    <xf numFmtId="0" fontId="21" fillId="0" borderId="0"/>
    <xf numFmtId="0" fontId="8" fillId="0" borderId="0">
      <alignment vertical="center"/>
    </xf>
    <xf numFmtId="0" fontId="8" fillId="0" borderId="0">
      <alignment vertical="center"/>
    </xf>
    <xf numFmtId="0" fontId="9"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0" borderId="12" applyNumberFormat="false" applyFont="false" applyAlignment="false" applyProtection="false">
      <alignment vertical="center"/>
    </xf>
    <xf numFmtId="0" fontId="9" fillId="15"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23" fillId="18" borderId="0" applyNumberFormat="false" applyBorder="false" applyAlignment="false" applyProtection="false"/>
    <xf numFmtId="0" fontId="0" fillId="0" borderId="0"/>
    <xf numFmtId="0" fontId="12" fillId="11" borderId="0" applyNumberFormat="false" applyBorder="false" applyAlignment="false" applyProtection="false"/>
    <xf numFmtId="0" fontId="15" fillId="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42"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0" fillId="0" borderId="0" applyNumberFormat="false" applyFont="false" applyFill="false" applyBorder="false" applyAlignment="false" applyProtection="false"/>
    <xf numFmtId="0" fontId="15" fillId="9" borderId="0" applyNumberFormat="false" applyBorder="false" applyAlignment="false" applyProtection="false">
      <alignment vertical="center"/>
    </xf>
    <xf numFmtId="0" fontId="23" fillId="33" borderId="0" applyNumberFormat="false" applyBorder="false" applyAlignment="false" applyProtection="false"/>
    <xf numFmtId="0" fontId="5"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34" fillId="9" borderId="0" applyNumberFormat="false" applyBorder="false" applyAlignment="false" applyProtection="false">
      <alignment vertical="center"/>
    </xf>
    <xf numFmtId="0" fontId="12" fillId="11" borderId="0" applyNumberFormat="false" applyBorder="false" applyAlignment="false" applyProtection="false"/>
    <xf numFmtId="0" fontId="33" fillId="0" borderId="13" applyNumberFormat="false" applyFill="false" applyAlignment="false" applyProtection="false">
      <alignment vertical="center"/>
    </xf>
    <xf numFmtId="0" fontId="23" fillId="23" borderId="0" applyNumberFormat="false" applyBorder="false" applyAlignment="false" applyProtection="false"/>
    <xf numFmtId="43" fontId="0" fillId="0" borderId="0" applyFont="false" applyFill="false" applyBorder="false" applyAlignment="false" applyProtection="false"/>
    <xf numFmtId="0" fontId="0" fillId="0" borderId="0"/>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0" borderId="0"/>
    <xf numFmtId="0" fontId="12" fillId="13" borderId="0" applyNumberFormat="false" applyBorder="false" applyAlignment="false" applyProtection="false"/>
    <xf numFmtId="0" fontId="0" fillId="0" borderId="0"/>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6" fillId="0" borderId="21" applyNumberFormat="false" applyFill="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23" fillId="24" borderId="0" applyNumberFormat="false" applyBorder="false" applyAlignment="false" applyProtection="false"/>
    <xf numFmtId="0" fontId="0" fillId="0" borderId="0"/>
    <xf numFmtId="0" fontId="0" fillId="0" borderId="0"/>
    <xf numFmtId="0" fontId="0" fillId="0" borderId="0"/>
    <xf numFmtId="0" fontId="7" fillId="12" borderId="0" applyNumberFormat="false" applyBorder="false" applyAlignment="false" applyProtection="false">
      <alignment vertical="center"/>
    </xf>
    <xf numFmtId="0" fontId="22" fillId="10" borderId="0" applyNumberFormat="false" applyBorder="false" applyAlignment="false" applyProtection="false"/>
    <xf numFmtId="0" fontId="7" fillId="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1" fontId="27" fillId="0" borderId="0"/>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23" fillId="7" borderId="0" applyNumberFormat="false" applyBorder="false" applyAlignment="false" applyProtection="false"/>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7" fillId="38" borderId="0" applyNumberFormat="false" applyBorder="false" applyAlignment="false" applyProtection="false">
      <alignment vertical="center"/>
    </xf>
    <xf numFmtId="0" fontId="0" fillId="0" borderId="0"/>
    <xf numFmtId="0" fontId="5" fillId="3" borderId="0" applyNumberFormat="false" applyBorder="false" applyAlignment="false" applyProtection="false">
      <alignment vertical="center"/>
    </xf>
    <xf numFmtId="0" fontId="47" fillId="0" borderId="0"/>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7" fillId="6"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23" fillId="24" borderId="0" applyNumberFormat="false" applyBorder="false" applyAlignment="false" applyProtection="false"/>
    <xf numFmtId="0" fontId="9" fillId="0" borderId="0">
      <alignment vertical="center"/>
    </xf>
    <xf numFmtId="0" fontId="6"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3" fillId="26"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4" fillId="16" borderId="10" applyNumberFormat="false" applyAlignment="false" applyProtection="false">
      <alignment vertical="center"/>
    </xf>
    <xf numFmtId="0" fontId="7" fillId="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0" fillId="0" borderId="18" applyNumberFormat="false" applyFill="false" applyAlignment="false" applyProtection="false">
      <alignment vertical="center"/>
    </xf>
    <xf numFmtId="0" fontId="9" fillId="12" borderId="0" applyNumberFormat="false" applyBorder="false" applyAlignment="false" applyProtection="false">
      <alignment vertical="center"/>
    </xf>
    <xf numFmtId="0" fontId="0" fillId="0" borderId="0"/>
    <xf numFmtId="0" fontId="0" fillId="0" borderId="0"/>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12" fillId="11" borderId="0" applyNumberFormat="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9" fillId="0" borderId="0">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2" fillId="13" borderId="0" applyNumberFormat="false" applyBorder="false" applyAlignment="false" applyProtection="false"/>
    <xf numFmtId="0" fontId="6"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12" fillId="13" borderId="0" applyNumberFormat="false" applyBorder="false" applyAlignment="false" applyProtection="false"/>
    <xf numFmtId="0" fontId="7" fillId="12"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19" fillId="0" borderId="8" applyNumberFormat="false" applyFill="false" applyAlignment="false" applyProtection="false">
      <alignment vertical="center"/>
    </xf>
    <xf numFmtId="0" fontId="54"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23" fillId="7" borderId="0" applyNumberFormat="false" applyBorder="false" applyAlignment="false" applyProtection="false"/>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12" fillId="11" borderId="0" applyNumberFormat="false" applyBorder="false" applyAlignment="false" applyProtection="false"/>
    <xf numFmtId="0" fontId="46" fillId="0" borderId="17" applyNumberFormat="false" applyFill="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47" fillId="0" borderId="0"/>
    <xf numFmtId="0" fontId="26" fillId="0" borderId="0" applyNumberFormat="false" applyFill="false" applyBorder="false" applyAlignment="false" applyProtection="false">
      <alignment vertical="center"/>
    </xf>
    <xf numFmtId="0" fontId="7" fillId="3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0" fillId="0" borderId="0"/>
    <xf numFmtId="0" fontId="7" fillId="12"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23" fillId="26"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4" fillId="0" borderId="22" applyNumberFormat="false" applyFill="false" applyAlignment="false" applyProtection="false">
      <alignment vertical="center"/>
    </xf>
    <xf numFmtId="0" fontId="0" fillId="0" borderId="0"/>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6" fillId="4" borderId="0" applyNumberFormat="false" applyBorder="false" applyAlignment="false" applyProtection="false">
      <alignment vertical="center"/>
    </xf>
    <xf numFmtId="0" fontId="0" fillId="0" borderId="0"/>
    <xf numFmtId="0" fontId="9" fillId="28" borderId="0" applyNumberFormat="false" applyBorder="false" applyAlignment="false" applyProtection="false">
      <alignment vertical="center"/>
    </xf>
    <xf numFmtId="0" fontId="0" fillId="0" borderId="0"/>
    <xf numFmtId="0" fontId="0" fillId="0" borderId="0"/>
    <xf numFmtId="0" fontId="7" fillId="12" borderId="0" applyNumberFormat="false" applyBorder="false" applyAlignment="false" applyProtection="false">
      <alignment vertical="center"/>
    </xf>
    <xf numFmtId="0" fontId="23" fillId="7" borderId="0" applyNumberFormat="false" applyBorder="false" applyAlignment="false" applyProtection="false"/>
    <xf numFmtId="0" fontId="23" fillId="24" borderId="0" applyNumberFormat="false" applyBorder="false" applyAlignment="false" applyProtection="false"/>
    <xf numFmtId="0" fontId="48" fillId="0" borderId="13" applyNumberFormat="false" applyFill="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0" fillId="0" borderId="0">
      <alignment vertical="center"/>
    </xf>
    <xf numFmtId="0" fontId="9" fillId="21"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7" borderId="0" applyNumberFormat="false" applyBorder="false" applyAlignment="false" applyProtection="false"/>
    <xf numFmtId="0" fontId="9" fillId="12"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11" borderId="0" applyNumberFormat="false" applyBorder="false" applyAlignment="false" applyProtection="false"/>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9" fillId="2" borderId="0" applyNumberFormat="false" applyBorder="false" applyAlignment="false" applyProtection="false">
      <alignment vertical="center"/>
    </xf>
    <xf numFmtId="0" fontId="23" fillId="7" borderId="0" applyNumberFormat="false" applyBorder="false" applyAlignment="false" applyProtection="false"/>
    <xf numFmtId="0" fontId="9" fillId="0" borderId="0">
      <alignment vertical="center"/>
    </xf>
    <xf numFmtId="9" fontId="0" fillId="0" borderId="0" applyFont="false" applyFill="false" applyBorder="false" applyAlignment="false" applyProtection="false">
      <alignment vertical="center"/>
    </xf>
    <xf numFmtId="0" fontId="0" fillId="0" borderId="0"/>
    <xf numFmtId="0" fontId="0" fillId="0" borderId="0"/>
    <xf numFmtId="0" fontId="9" fillId="22" borderId="0" applyNumberFormat="false" applyBorder="false" applyAlignment="false" applyProtection="false">
      <alignment vertical="center"/>
    </xf>
    <xf numFmtId="0" fontId="23" fillId="23" borderId="0" applyNumberFormat="false" applyBorder="false" applyAlignment="false" applyProtection="false"/>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5" fillId="15"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7" fillId="12"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0" fillId="3" borderId="0" applyNumberFormat="false" applyBorder="false" applyAlignment="false" applyProtection="false">
      <alignment vertical="center"/>
    </xf>
    <xf numFmtId="0" fontId="0" fillId="0" borderId="0"/>
    <xf numFmtId="0" fontId="9"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7" fillId="40"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0" fillId="0" borderId="0"/>
    <xf numFmtId="0" fontId="15" fillId="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xf numFmtId="0" fontId="9" fillId="15"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12" fillId="13" borderId="0" applyNumberFormat="false" applyBorder="false" applyAlignment="false" applyProtection="false"/>
    <xf numFmtId="0" fontId="9" fillId="25"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2" fillId="11" borderId="0" applyNumberFormat="false" applyBorder="false" applyAlignment="false" applyProtection="false"/>
    <xf numFmtId="0" fontId="0" fillId="0" borderId="0"/>
    <xf numFmtId="0" fontId="0" fillId="0" borderId="0"/>
    <xf numFmtId="0" fontId="23" fillId="33" borderId="0" applyNumberFormat="false" applyBorder="false" applyAlignment="false" applyProtection="false"/>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9" fillId="2" borderId="0" applyNumberFormat="false" applyBorder="false" applyAlignment="false" applyProtection="false">
      <alignment vertical="center"/>
    </xf>
    <xf numFmtId="0" fontId="45" fillId="19" borderId="10" applyNumberFormat="false" applyAlignment="false" applyProtection="false">
      <alignment vertical="center"/>
    </xf>
    <xf numFmtId="183" fontId="27" fillId="0" borderId="0" applyFont="false" applyFill="false" applyBorder="false" applyAlignment="false" applyProtection="false"/>
    <xf numFmtId="0" fontId="4" fillId="3"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40" fillId="27" borderId="16" applyNumberFormat="false" applyAlignment="false" applyProtection="false">
      <alignment vertical="center"/>
    </xf>
    <xf numFmtId="0" fontId="0" fillId="0" borderId="0"/>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2" fillId="11" borderId="0" applyNumberFormat="false" applyBorder="false" applyAlignment="false" applyProtection="false"/>
    <xf numFmtId="0" fontId="23" fillId="33" borderId="0" applyNumberFormat="false" applyBorder="false" applyAlignment="false" applyProtection="false"/>
    <xf numFmtId="0" fontId="26"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7" fillId="0" borderId="0"/>
    <xf numFmtId="0" fontId="0" fillId="0" borderId="0" applyNumberFormat="false" applyFont="false" applyFill="false" applyBorder="false" applyAlignment="false" applyProtection="false"/>
    <xf numFmtId="0" fontId="9" fillId="25"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45" fillId="19" borderId="10" applyNumberFormat="false" applyAlignment="false" applyProtection="false">
      <alignment vertical="center"/>
    </xf>
    <xf numFmtId="0" fontId="22" fillId="32" borderId="0" applyNumberFormat="false" applyBorder="false" applyAlignment="false" applyProtection="false"/>
    <xf numFmtId="0" fontId="6" fillId="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5"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9" fillId="1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23" fillId="33" borderId="0" applyNumberFormat="false" applyBorder="false" applyAlignment="false" applyProtection="false"/>
    <xf numFmtId="0" fontId="0" fillId="0" borderId="0"/>
    <xf numFmtId="0" fontId="0" fillId="0" borderId="0"/>
    <xf numFmtId="0" fontId="20" fillId="0" borderId="9" applyNumberFormat="false" applyFill="false" applyAlignment="false" applyProtection="false">
      <alignment vertical="center"/>
    </xf>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18" fillId="0" borderId="8" applyNumberFormat="false" applyFill="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1" fillId="0" borderId="0"/>
    <xf numFmtId="0" fontId="9" fillId="15" borderId="0" applyNumberFormat="false" applyBorder="false" applyAlignment="false" applyProtection="false">
      <alignment vertical="center"/>
    </xf>
    <xf numFmtId="0" fontId="12" fillId="13" borderId="0" applyNumberFormat="false" applyBorder="false" applyAlignment="false" applyProtection="false"/>
    <xf numFmtId="0" fontId="40" fillId="27" borderId="16" applyNumberFormat="false" applyAlignment="false" applyProtection="false">
      <alignment vertical="center"/>
    </xf>
    <xf numFmtId="0" fontId="15" fillId="9" borderId="0" applyNumberFormat="false" applyBorder="false" applyAlignment="false" applyProtection="false">
      <alignment vertical="center"/>
    </xf>
    <xf numFmtId="0" fontId="23" fillId="14" borderId="0" applyNumberFormat="false" applyBorder="false" applyAlignment="false" applyProtection="false"/>
    <xf numFmtId="0" fontId="0" fillId="0" borderId="0"/>
    <xf numFmtId="0" fontId="9" fillId="16"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applyNumberFormat="false" applyFont="false" applyFill="false" applyBorder="false" applyAlignment="false" applyProtection="false"/>
    <xf numFmtId="0" fontId="0" fillId="0" borderId="0"/>
    <xf numFmtId="0" fontId="6"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0" borderId="0"/>
    <xf numFmtId="0" fontId="7" fillId="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9" fillId="3" borderId="0" applyNumberFormat="false" applyBorder="false" applyAlignment="false" applyProtection="false">
      <alignment vertical="center"/>
    </xf>
    <xf numFmtId="0" fontId="23" fillId="33" borderId="0" applyNumberFormat="false" applyBorder="false" applyAlignment="false" applyProtection="false"/>
    <xf numFmtId="0" fontId="0" fillId="0" borderId="0"/>
    <xf numFmtId="0" fontId="0" fillId="0" borderId="0"/>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12" fillId="13" borderId="0" applyNumberFormat="false" applyBorder="false" applyAlignment="false" applyProtection="false"/>
    <xf numFmtId="0" fontId="9" fillId="20" borderId="0" applyNumberFormat="false" applyBorder="false" applyAlignment="false" applyProtection="false">
      <alignment vertical="center"/>
    </xf>
    <xf numFmtId="0" fontId="45" fillId="19" borderId="10" applyNumberFormat="false" applyAlignment="false" applyProtection="false">
      <alignment vertical="center"/>
    </xf>
    <xf numFmtId="0" fontId="17" fillId="0" borderId="7" applyNumberFormat="false" applyFill="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22" fillId="32" borderId="0" applyNumberFormat="false" applyBorder="false" applyAlignment="false" applyProtection="false"/>
    <xf numFmtId="0" fontId="6" fillId="4" borderId="0" applyNumberFormat="false" applyBorder="false" applyAlignment="false" applyProtection="false">
      <alignment vertical="center"/>
    </xf>
    <xf numFmtId="0" fontId="0" fillId="0" borderId="0"/>
    <xf numFmtId="0" fontId="0" fillId="0" borderId="0"/>
    <xf numFmtId="0" fontId="12" fillId="13" borderId="0" applyNumberFormat="false" applyBorder="false" applyAlignment="false" applyProtection="false"/>
    <xf numFmtId="0" fontId="0" fillId="0" borderId="0"/>
    <xf numFmtId="0" fontId="9" fillId="22"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38"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9" fillId="16" borderId="0" applyNumberFormat="false" applyBorder="false" applyAlignment="false" applyProtection="false">
      <alignment vertical="center"/>
    </xf>
    <xf numFmtId="0" fontId="23" fillId="24" borderId="0" applyNumberFormat="false" applyBorder="false" applyAlignment="false" applyProtection="false"/>
    <xf numFmtId="0" fontId="0" fillId="0" borderId="0" applyNumberFormat="false" applyFont="false" applyFill="false" applyBorder="false" applyAlignment="false" applyProtection="false"/>
    <xf numFmtId="0" fontId="7" fillId="40"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7" borderId="0" applyNumberFormat="false" applyBorder="false" applyAlignment="false" applyProtection="false"/>
    <xf numFmtId="0" fontId="23" fillId="23" borderId="0" applyNumberFormat="false" applyBorder="false" applyAlignment="false" applyProtection="false"/>
    <xf numFmtId="0" fontId="0" fillId="0" borderId="0"/>
    <xf numFmtId="0" fontId="0" fillId="0" borderId="0"/>
    <xf numFmtId="0" fontId="28" fillId="19" borderId="11" applyNumberFormat="false" applyAlignment="false" applyProtection="false">
      <alignment vertical="center"/>
    </xf>
    <xf numFmtId="0" fontId="6" fillId="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22" fillId="10" borderId="0" applyNumberFormat="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9" fillId="0" borderId="0">
      <alignment vertical="center"/>
    </xf>
    <xf numFmtId="0" fontId="7" fillId="38" borderId="0" applyNumberFormat="false" applyBorder="false" applyAlignment="false" applyProtection="false">
      <alignment vertical="center"/>
    </xf>
    <xf numFmtId="0" fontId="23" fillId="11" borderId="0" applyNumberFormat="false" applyBorder="false" applyAlignment="false" applyProtection="false"/>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4" fillId="16" borderId="10" applyNumberFormat="false" applyAlignment="false" applyProtection="false">
      <alignment vertical="center"/>
    </xf>
    <xf numFmtId="0" fontId="9" fillId="25" borderId="0" applyNumberFormat="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0" fillId="0" borderId="0"/>
    <xf numFmtId="0" fontId="9" fillId="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0" borderId="0"/>
    <xf numFmtId="0" fontId="9" fillId="1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23" fillId="14" borderId="0" applyNumberFormat="false" applyBorder="false" applyAlignment="false" applyProtection="false"/>
    <xf numFmtId="0" fontId="13"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9"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9" fillId="2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7" fillId="0" borderId="0" applyNumberFormat="false" applyFill="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9" fillId="2"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23" fillId="24" borderId="0" applyNumberFormat="false" applyBorder="false" applyAlignment="false" applyProtection="false"/>
    <xf numFmtId="0" fontId="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23" fillId="10" borderId="0" applyNumberFormat="false" applyBorder="false" applyAlignment="false" applyProtection="false"/>
    <xf numFmtId="0" fontId="11" fillId="0" borderId="0" applyNumberFormat="false" applyFill="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15" fillId="9" borderId="0" applyNumberFormat="false" applyBorder="false" applyAlignment="false" applyProtection="false">
      <alignment vertical="center"/>
    </xf>
    <xf numFmtId="0" fontId="23" fillId="7" borderId="0" applyNumberFormat="false" applyBorder="false" applyAlignment="false" applyProtection="false"/>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3" fillId="14" borderId="0" applyNumberFormat="false" applyBorder="false" applyAlignment="false" applyProtection="false"/>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9" fillId="16"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45" fillId="19" borderId="10" applyNumberFormat="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1" fillId="0" borderId="0"/>
    <xf numFmtId="0" fontId="0" fillId="0" borderId="0">
      <alignment vertical="center"/>
    </xf>
    <xf numFmtId="0" fontId="9" fillId="9"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9" fillId="12" borderId="0" applyNumberFormat="false" applyBorder="false" applyAlignment="false" applyProtection="false">
      <alignment vertical="center"/>
    </xf>
    <xf numFmtId="0" fontId="0" fillId="0" borderId="0"/>
    <xf numFmtId="0" fontId="5"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0" fillId="0" borderId="0"/>
    <xf numFmtId="0" fontId="9"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0" fillId="0" borderId="0"/>
    <xf numFmtId="0" fontId="23" fillId="18" borderId="0" applyNumberFormat="false" applyBorder="false" applyAlignment="false" applyProtection="false"/>
    <xf numFmtId="0" fontId="0" fillId="0" borderId="0"/>
    <xf numFmtId="0" fontId="15" fillId="9" borderId="0" applyNumberFormat="false" applyBorder="false" applyAlignment="false" applyProtection="false">
      <alignment vertical="center"/>
    </xf>
    <xf numFmtId="0" fontId="0" fillId="0" borderId="0"/>
    <xf numFmtId="0" fontId="21"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2" fillId="36" borderId="0" applyNumberFormat="false" applyBorder="false" applyAlignment="false" applyProtection="false"/>
    <xf numFmtId="0" fontId="5" fillId="4"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17" fillId="0" borderId="7" applyNumberFormat="false" applyFill="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0" fillId="0" borderId="0"/>
    <xf numFmtId="0" fontId="0" fillId="0" borderId="0"/>
    <xf numFmtId="0" fontId="7" fillId="40" borderId="0" applyNumberFormat="false" applyBorder="false" applyAlignment="false" applyProtection="false">
      <alignment vertical="center"/>
    </xf>
    <xf numFmtId="0" fontId="0" fillId="0" borderId="0"/>
    <xf numFmtId="0" fontId="5" fillId="4"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applyNumberFormat="false" applyFont="false" applyFill="false" applyBorder="false" applyAlignment="false" applyProtection="false"/>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9" fontId="9" fillId="0" borderId="0" applyFont="false" applyFill="false" applyBorder="false" applyAlignment="false" applyProtection="false">
      <alignment vertical="center"/>
    </xf>
    <xf numFmtId="0" fontId="9"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23" fillId="33"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2" fillId="10" borderId="0" applyNumberFormat="false" applyBorder="false" applyAlignment="false" applyProtection="false"/>
    <xf numFmtId="0" fontId="0" fillId="0" borderId="0"/>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9"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4" borderId="0" applyNumberFormat="false" applyBorder="false" applyAlignment="false" applyProtection="false"/>
    <xf numFmtId="0" fontId="57"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23" fillId="24" borderId="0" applyNumberFormat="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2" fillId="10"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0" fillId="0" borderId="0"/>
    <xf numFmtId="0" fontId="0" fillId="0" borderId="0"/>
    <xf numFmtId="0" fontId="7" fillId="40"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6"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23" fillId="14" borderId="0" applyNumberFormat="false" applyBorder="false" applyAlignment="false" applyProtection="false"/>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2" fillId="32" borderId="0" applyNumberFormat="false" applyBorder="false" applyAlignment="false" applyProtection="false"/>
    <xf numFmtId="0" fontId="0" fillId="0" borderId="0"/>
    <xf numFmtId="0" fontId="6" fillId="4" borderId="0" applyNumberFormat="false" applyBorder="false" applyAlignment="false" applyProtection="false">
      <alignment vertical="center"/>
    </xf>
    <xf numFmtId="0" fontId="23" fillId="14"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0" fillId="0" borderId="0"/>
    <xf numFmtId="0" fontId="29" fillId="9" borderId="0" applyNumberFormat="false" applyBorder="false" applyAlignment="false" applyProtection="false">
      <alignment vertical="center"/>
    </xf>
    <xf numFmtId="0" fontId="0" fillId="0" borderId="0"/>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3" fillId="18" borderId="0" applyNumberFormat="false" applyBorder="false" applyAlignment="false" applyProtection="false"/>
    <xf numFmtId="0" fontId="23" fillId="14" borderId="0" applyNumberFormat="false" applyBorder="false" applyAlignment="false" applyProtection="false"/>
    <xf numFmtId="0" fontId="0" fillId="0" borderId="0"/>
    <xf numFmtId="0" fontId="9" fillId="16" borderId="0" applyNumberFormat="false" applyBorder="false" applyAlignment="false" applyProtection="false">
      <alignment vertical="center"/>
    </xf>
    <xf numFmtId="0" fontId="0" fillId="0" borderId="0"/>
    <xf numFmtId="0" fontId="29" fillId="41" borderId="0" applyNumberFormat="false" applyBorder="false" applyAlignment="false" applyProtection="false"/>
    <xf numFmtId="0" fontId="9" fillId="16"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2" fontId="3" fillId="0" borderId="0"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6" fillId="4" borderId="0" applyNumberFormat="false" applyBorder="false" applyAlignment="false" applyProtection="false">
      <alignment vertical="center"/>
    </xf>
    <xf numFmtId="0" fontId="0" fillId="0" borderId="0"/>
    <xf numFmtId="0" fontId="23" fillId="26" borderId="0" applyNumberFormat="false" applyBorder="false" applyAlignment="false" applyProtection="false"/>
    <xf numFmtId="0" fontId="0" fillId="0" borderId="0" applyNumberFormat="false" applyFont="false" applyFill="false" applyBorder="false" applyAlignment="false" applyProtection="false"/>
    <xf numFmtId="0" fontId="7" fillId="2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2" fillId="10" borderId="0" applyNumberFormat="false" applyBorder="false" applyAlignment="false" applyProtection="false"/>
    <xf numFmtId="0" fontId="9"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9" fontId="0" fillId="0" borderId="0" applyFont="false" applyFill="false" applyBorder="false" applyAlignment="false" applyProtection="false"/>
    <xf numFmtId="0" fontId="23" fillId="7" borderId="0" applyNumberFormat="false" applyBorder="false" applyAlignment="false" applyProtection="false"/>
    <xf numFmtId="0" fontId="0" fillId="0" borderId="0"/>
    <xf numFmtId="0" fontId="15" fillId="9" borderId="0" applyNumberFormat="false" applyBorder="false" applyAlignment="false" applyProtection="false">
      <alignment vertical="center"/>
    </xf>
    <xf numFmtId="0" fontId="0" fillId="0" borderId="0"/>
    <xf numFmtId="0" fontId="7" fillId="40"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24"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3" fillId="23" borderId="0" applyNumberFormat="false" applyBorder="false" applyAlignment="false" applyProtection="false"/>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4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0" borderId="0"/>
    <xf numFmtId="0" fontId="44"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3" fillId="18" borderId="0" applyNumberFormat="false" applyBorder="false" applyAlignment="false" applyProtection="false"/>
    <xf numFmtId="0" fontId="0" fillId="0" borderId="0" applyNumberFormat="false" applyFont="false" applyFill="false" applyBorder="false" applyAlignment="false" applyProtection="false"/>
    <xf numFmtId="0" fontId="0" fillId="0" borderId="0"/>
    <xf numFmtId="0" fontId="21" fillId="0" borderId="0">
      <alignment vertical="center"/>
    </xf>
    <xf numFmtId="0" fontId="7" fillId="8"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0" fillId="0" borderId="0"/>
    <xf numFmtId="0" fontId="23" fillId="18" borderId="0" applyNumberFormat="false" applyBorder="false" applyAlignment="false" applyProtection="false"/>
    <xf numFmtId="0" fontId="6"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12" fillId="11" borderId="0" applyNumberFormat="false" applyBorder="false" applyAlignment="false" applyProtection="false"/>
    <xf numFmtId="0" fontId="6" fillId="3"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0" fillId="0" borderId="0"/>
    <xf numFmtId="0" fontId="0" fillId="0" borderId="0"/>
    <xf numFmtId="0" fontId="0" fillId="0" borderId="0"/>
    <xf numFmtId="0" fontId="7" fillId="21"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0" fillId="0" borderId="0"/>
    <xf numFmtId="0" fontId="23" fillId="7" borderId="0" applyNumberFormat="false" applyBorder="false" applyAlignment="false" applyProtection="false"/>
    <xf numFmtId="0" fontId="7" fillId="6"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21" borderId="0" applyNumberFormat="false" applyBorder="false" applyAlignment="false" applyProtection="false">
      <alignment vertical="center"/>
    </xf>
    <xf numFmtId="0" fontId="23" fillId="33" borderId="0" applyNumberFormat="false" applyBorder="false" applyAlignment="false" applyProtection="false"/>
    <xf numFmtId="0" fontId="12" fillId="11"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0" fillId="0" borderId="0"/>
    <xf numFmtId="0" fontId="7"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0" borderId="0"/>
    <xf numFmtId="0" fontId="9" fillId="3" borderId="0" applyNumberFormat="false" applyBorder="false" applyAlignment="false" applyProtection="false">
      <alignment vertical="center"/>
    </xf>
    <xf numFmtId="0" fontId="0" fillId="0" borderId="0"/>
    <xf numFmtId="0" fontId="21" fillId="0" borderId="0">
      <alignment vertical="center"/>
    </xf>
    <xf numFmtId="0" fontId="21" fillId="0" borderId="0">
      <alignment vertical="center"/>
    </xf>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0" fillId="0" borderId="0"/>
    <xf numFmtId="0" fontId="9" fillId="0" borderId="0">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7" borderId="0" applyNumberFormat="false" applyBorder="false" applyAlignment="false" applyProtection="false"/>
    <xf numFmtId="0" fontId="0" fillId="0" borderId="0">
      <alignment vertical="center"/>
    </xf>
    <xf numFmtId="0" fontId="0" fillId="0" borderId="0">
      <alignment vertical="center"/>
    </xf>
    <xf numFmtId="0" fontId="23" fillId="24" borderId="0" applyNumberFormat="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0" fillId="0" borderId="0"/>
    <xf numFmtId="0" fontId="0" fillId="0" borderId="0"/>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0" fillId="0" borderId="0"/>
    <xf numFmtId="0" fontId="0" fillId="0" borderId="0"/>
    <xf numFmtId="0" fontId="23" fillId="31" borderId="0" applyNumberFormat="false" applyBorder="false" applyAlignment="false" applyProtection="false"/>
    <xf numFmtId="0" fontId="6" fillId="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9"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xf numFmtId="0" fontId="0" fillId="0" borderId="0"/>
    <xf numFmtId="0" fontId="0" fillId="0" borderId="0"/>
    <xf numFmtId="0" fontId="9" fillId="16" borderId="0" applyNumberFormat="false" applyBorder="false" applyAlignment="false" applyProtection="false">
      <alignment vertical="center"/>
    </xf>
    <xf numFmtId="0" fontId="23" fillId="24" borderId="0" applyNumberFormat="false" applyBorder="false" applyAlignment="false" applyProtection="false"/>
    <xf numFmtId="0" fontId="0" fillId="0" borderId="0"/>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37" fontId="58" fillId="0" borderId="0"/>
    <xf numFmtId="0" fontId="7" fillId="5"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21" fillId="0" borderId="0"/>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9" fillId="16"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0" fillId="0" borderId="0"/>
    <xf numFmtId="0" fontId="9"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0" fillId="0" borderId="0"/>
    <xf numFmtId="0" fontId="0" fillId="0" borderId="0"/>
    <xf numFmtId="0" fontId="21" fillId="0" borderId="0"/>
    <xf numFmtId="0" fontId="21"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3" fillId="26" borderId="0" applyNumberFormat="false" applyBorder="false" applyAlignment="false" applyProtection="false"/>
    <xf numFmtId="0" fontId="0" fillId="0" borderId="0"/>
    <xf numFmtId="0" fontId="7"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alignment vertical="center"/>
    </xf>
    <xf numFmtId="0" fontId="9" fillId="16"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2" fillId="13" borderId="0" applyNumberFormat="false" applyBorder="false" applyAlignment="false" applyProtection="false"/>
    <xf numFmtId="0" fontId="18" fillId="0" borderId="8" applyNumberFormat="false" applyFill="false" applyAlignment="false" applyProtection="false">
      <alignment vertical="center"/>
    </xf>
    <xf numFmtId="0" fontId="6"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32"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9" fillId="22" borderId="0" applyNumberFormat="false" applyBorder="false" applyAlignment="false" applyProtection="false">
      <alignment vertical="center"/>
    </xf>
    <xf numFmtId="0" fontId="0" fillId="0" borderId="0"/>
    <xf numFmtId="0" fontId="7" fillId="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7" fillId="4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181" fontId="27" fillId="0" borderId="0"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40" fillId="27" borderId="16" applyNumberFormat="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2" fillId="11" borderId="0" applyNumberFormat="false" applyBorder="false" applyAlignment="false" applyProtection="false"/>
    <xf numFmtId="0" fontId="0" fillId="0" borderId="0"/>
    <xf numFmtId="0" fontId="15" fillId="9"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7" fillId="1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8" fillId="0" borderId="0">
      <alignment vertical="center"/>
    </xf>
    <xf numFmtId="0" fontId="8" fillId="0" borderId="0">
      <alignment vertical="center"/>
    </xf>
    <xf numFmtId="0" fontId="23" fillId="10" borderId="0" applyNumberFormat="false" applyBorder="false" applyAlignment="false" applyProtection="false"/>
    <xf numFmtId="0" fontId="6"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0" fillId="2" borderId="10" applyNumberFormat="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7" fillId="3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4" fillId="16" borderId="10" applyNumberFormat="false" applyAlignment="false" applyProtection="false">
      <alignment vertical="center"/>
    </xf>
    <xf numFmtId="0" fontId="7" fillId="5"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0" fillId="0" borderId="0"/>
    <xf numFmtId="0" fontId="9" fillId="16" borderId="0" applyNumberFormat="false" applyBorder="false" applyAlignment="false" applyProtection="false">
      <alignment vertical="center"/>
    </xf>
    <xf numFmtId="0" fontId="45" fillId="19" borderId="10" applyNumberFormat="false" applyAlignment="false" applyProtection="false">
      <alignment vertical="center"/>
    </xf>
    <xf numFmtId="0" fontId="8" fillId="0" borderId="0">
      <alignment vertical="center"/>
    </xf>
    <xf numFmtId="0" fontId="8" fillId="0" borderId="0">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40" fillId="27" borderId="16" applyNumberFormat="false" applyAlignment="false" applyProtection="false">
      <alignment vertical="center"/>
    </xf>
    <xf numFmtId="0" fontId="0" fillId="0" borderId="0"/>
    <xf numFmtId="0" fontId="0" fillId="0" borderId="0"/>
    <xf numFmtId="0" fontId="15" fillId="9" borderId="0" applyNumberFormat="false" applyBorder="false" applyAlignment="false" applyProtection="false">
      <alignment vertical="center"/>
    </xf>
    <xf numFmtId="0" fontId="7" fillId="4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7" borderId="0" applyNumberFormat="false" applyBorder="false" applyAlignment="false" applyProtection="false"/>
    <xf numFmtId="0" fontId="45" fillId="19" borderId="10" applyNumberFormat="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12" fillId="11" borderId="0" applyNumberFormat="false" applyBorder="false" applyAlignment="false" applyProtection="false"/>
    <xf numFmtId="0" fontId="7" fillId="37"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24" fillId="16" borderId="10" applyNumberFormat="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9"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0" fillId="0" borderId="0"/>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xf numFmtId="0" fontId="0" fillId="0" borderId="0"/>
    <xf numFmtId="0" fontId="7" fillId="40"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50" fillId="3" borderId="0" applyNumberFormat="false" applyBorder="false" applyAlignment="false" applyProtection="false">
      <alignment vertical="center"/>
    </xf>
    <xf numFmtId="0" fontId="55" fillId="9" borderId="0" applyNumberFormat="false" applyBorder="false" applyAlignment="false" applyProtection="false">
      <alignment vertical="center"/>
    </xf>
    <xf numFmtId="0" fontId="22" fillId="10" borderId="0" applyNumberFormat="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24" borderId="0" applyNumberFormat="false" applyBorder="false" applyAlignment="false" applyProtection="false"/>
    <xf numFmtId="0" fontId="0" fillId="20" borderId="12" applyNumberFormat="false" applyFont="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8" fillId="0" borderId="0">
      <alignment vertical="center"/>
    </xf>
    <xf numFmtId="0" fontId="8" fillId="0" borderId="0">
      <alignment vertical="center"/>
    </xf>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7" fillId="40"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40"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8" fillId="0" borderId="0">
      <alignment vertical="center"/>
    </xf>
    <xf numFmtId="0" fontId="8" fillId="0" borderId="0">
      <alignment vertical="center"/>
    </xf>
    <xf numFmtId="0" fontId="6" fillId="3" borderId="0" applyNumberFormat="false" applyBorder="false" applyAlignment="false" applyProtection="false">
      <alignment vertical="center"/>
    </xf>
    <xf numFmtId="0" fontId="23" fillId="18" borderId="0" applyNumberFormat="false" applyBorder="false" applyAlignment="false" applyProtection="false"/>
    <xf numFmtId="0" fontId="6" fillId="3" borderId="0" applyNumberFormat="false" applyBorder="false" applyAlignment="false" applyProtection="false">
      <alignment vertical="center"/>
    </xf>
    <xf numFmtId="0" fontId="23" fillId="7" borderId="0" applyNumberFormat="false" applyBorder="false" applyAlignment="false" applyProtection="false"/>
    <xf numFmtId="0" fontId="0" fillId="0" borderId="0"/>
    <xf numFmtId="0" fontId="7" fillId="40"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9" fillId="0" borderId="0">
      <alignment vertical="center"/>
    </xf>
    <xf numFmtId="0" fontId="0" fillId="0" borderId="0"/>
    <xf numFmtId="0" fontId="23" fillId="18" borderId="0" applyNumberFormat="false" applyBorder="false" applyAlignment="false" applyProtection="false"/>
    <xf numFmtId="0" fontId="0" fillId="20" borderId="12" applyNumberFormat="false" applyFont="false" applyAlignment="false" applyProtection="false">
      <alignment vertical="center"/>
    </xf>
    <xf numFmtId="0" fontId="15" fillId="1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5" fillId="15"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18"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23" fillId="18" borderId="0" applyNumberFormat="false" applyBorder="false" applyAlignment="false" applyProtection="false"/>
    <xf numFmtId="0" fontId="23" fillId="18" borderId="0" applyNumberFormat="false" applyBorder="false" applyAlignment="false" applyProtection="false"/>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23" fillId="18" borderId="0" applyNumberFormat="false" applyBorder="false" applyAlignment="false" applyProtection="false"/>
    <xf numFmtId="0" fontId="6" fillId="3" borderId="0" applyNumberFormat="false" applyBorder="false" applyAlignment="false" applyProtection="false">
      <alignment vertical="center"/>
    </xf>
    <xf numFmtId="0" fontId="22" fillId="32" borderId="0" applyNumberFormat="false" applyBorder="false" applyAlignment="false" applyProtection="false"/>
    <xf numFmtId="0" fontId="5" fillId="4"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8" borderId="0" applyNumberFormat="false" applyBorder="false" applyAlignment="false" applyProtection="false"/>
    <xf numFmtId="0" fontId="0" fillId="0" borderId="0"/>
    <xf numFmtId="0" fontId="0" fillId="0" borderId="0"/>
    <xf numFmtId="0" fontId="22" fillId="32" borderId="0" applyNumberFormat="false" applyBorder="false" applyAlignment="false" applyProtection="false"/>
    <xf numFmtId="0" fontId="25"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23" fillId="7" borderId="0" applyNumberFormat="false" applyBorder="false" applyAlignment="false" applyProtection="false"/>
    <xf numFmtId="0" fontId="14"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8" borderId="0" applyNumberFormat="false" applyBorder="false" applyAlignment="false" applyProtection="false"/>
    <xf numFmtId="0" fontId="25" fillId="4" borderId="0" applyNumberFormat="false" applyBorder="false" applyAlignment="false" applyProtection="false">
      <alignment vertical="center"/>
    </xf>
    <xf numFmtId="0" fontId="0" fillId="0" borderId="0"/>
    <xf numFmtId="0" fontId="23" fillId="45" borderId="0" applyNumberFormat="false" applyBorder="false" applyAlignment="false" applyProtection="false"/>
    <xf numFmtId="0" fontId="4"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0" fillId="0" borderId="0"/>
    <xf numFmtId="0" fontId="23" fillId="39"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2" fillId="11" borderId="0" applyNumberFormat="false" applyBorder="false" applyAlignment="false" applyProtection="false"/>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12" fillId="11" borderId="0" applyNumberFormat="false" applyBorder="false" applyAlignment="false" applyProtection="false"/>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2" fillId="11" borderId="0" applyNumberFormat="false" applyBorder="false" applyAlignment="false" applyProtection="false"/>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xf numFmtId="0" fontId="0" fillId="0" borderId="0"/>
    <xf numFmtId="0" fontId="0" fillId="0" borderId="0"/>
    <xf numFmtId="0" fontId="0" fillId="0" borderId="0"/>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9" fillId="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xf numFmtId="0" fontId="22" fillId="10" borderId="0" applyNumberFormat="false" applyBorder="false" applyAlignment="false" applyProtection="false"/>
    <xf numFmtId="0" fontId="47" fillId="0" borderId="0"/>
    <xf numFmtId="0" fontId="12" fillId="13" borderId="0" applyNumberFormat="false" applyBorder="false" applyAlignment="false" applyProtection="false"/>
    <xf numFmtId="9" fontId="0" fillId="0" borderId="0" applyFont="false" applyFill="false" applyBorder="false" applyAlignment="false" applyProtection="false">
      <alignment vertical="center"/>
    </xf>
    <xf numFmtId="0" fontId="23" fillId="14" borderId="0" applyNumberFormat="false" applyBorder="false" applyAlignment="false" applyProtection="false"/>
    <xf numFmtId="0" fontId="12" fillId="13" borderId="0" applyNumberFormat="false" applyBorder="false" applyAlignment="false" applyProtection="false"/>
    <xf numFmtId="0" fontId="9"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4" fillId="16" borderId="10" applyNumberFormat="false" applyAlignment="false" applyProtection="false">
      <alignment vertical="center"/>
    </xf>
    <xf numFmtId="0" fontId="0" fillId="20" borderId="12" applyNumberFormat="false" applyFont="false" applyAlignment="false" applyProtection="false">
      <alignment vertical="center"/>
    </xf>
    <xf numFmtId="0" fontId="23" fillId="14" borderId="0" applyNumberFormat="false" applyBorder="false" applyAlignment="false" applyProtection="false"/>
    <xf numFmtId="0" fontId="0" fillId="0" borderId="0"/>
    <xf numFmtId="0" fontId="23" fillId="10" borderId="0" applyNumberFormat="false" applyBorder="false" applyAlignment="false" applyProtection="false"/>
    <xf numFmtId="0" fontId="35" fillId="0" borderId="14" applyNumberFormat="false" applyFill="false" applyAlignment="false" applyProtection="false">
      <alignment vertical="center"/>
    </xf>
    <xf numFmtId="0" fontId="12" fillId="13" borderId="0" applyNumberFormat="false" applyBorder="false" applyAlignment="false" applyProtection="false"/>
    <xf numFmtId="0" fontId="12" fillId="13" borderId="0" applyNumberFormat="false" applyBorder="false" applyAlignment="false" applyProtection="false"/>
    <xf numFmtId="0" fontId="0" fillId="0" borderId="0"/>
    <xf numFmtId="0" fontId="0" fillId="0" borderId="0" applyNumberFormat="false" applyFont="false" applyFill="false" applyBorder="false" applyAlignment="false" applyProtection="false"/>
    <xf numFmtId="0" fontId="15" fillId="15"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12" fillId="13" borderId="0" applyNumberFormat="false" applyBorder="false" applyAlignment="false" applyProtection="false"/>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13" borderId="0" applyNumberFormat="false" applyBorder="false" applyAlignment="false" applyProtection="false"/>
    <xf numFmtId="0" fontId="5" fillId="4" borderId="0" applyNumberFormat="false" applyBorder="false" applyAlignment="false" applyProtection="false">
      <alignment vertical="center"/>
    </xf>
    <xf numFmtId="0" fontId="12" fillId="13" borderId="0" applyNumberFormat="false" applyBorder="false" applyAlignment="false" applyProtection="false"/>
    <xf numFmtId="0" fontId="6" fillId="4" borderId="0" applyNumberFormat="false" applyBorder="false" applyAlignment="false" applyProtection="false">
      <alignment vertical="center"/>
    </xf>
    <xf numFmtId="0" fontId="0" fillId="0" borderId="0"/>
    <xf numFmtId="0" fontId="9" fillId="25" borderId="0" applyNumberFormat="false" applyBorder="false" applyAlignment="false" applyProtection="false">
      <alignment vertical="center"/>
    </xf>
    <xf numFmtId="0" fontId="12" fillId="13" borderId="0" applyNumberFormat="false" applyBorder="false" applyAlignment="false" applyProtection="false"/>
    <xf numFmtId="0" fontId="12" fillId="13" borderId="0" applyNumberFormat="false" applyBorder="false" applyAlignment="false" applyProtection="false"/>
    <xf numFmtId="0" fontId="46" fillId="0" borderId="17" applyNumberFormat="false" applyFill="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0" fillId="0" borderId="0"/>
    <xf numFmtId="0" fontId="12" fillId="13" borderId="0" applyNumberFormat="false" applyBorder="false" applyAlignment="false" applyProtection="false"/>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applyNumberFormat="false" applyFont="false" applyFill="false" applyBorder="false" applyAlignment="false" applyProtection="false"/>
    <xf numFmtId="0" fontId="0" fillId="0" borderId="0" applyNumberFormat="false" applyFont="false" applyFill="false" applyBorder="false" applyAlignment="false" applyProtection="false"/>
    <xf numFmtId="0" fontId="0" fillId="0" borderId="0"/>
    <xf numFmtId="0" fontId="0" fillId="0" borderId="0"/>
    <xf numFmtId="0" fontId="40" fillId="27" borderId="16" applyNumberFormat="false" applyAlignment="false" applyProtection="false">
      <alignment vertical="center"/>
    </xf>
    <xf numFmtId="0" fontId="0" fillId="0" borderId="0"/>
    <xf numFmtId="0" fontId="12" fillId="13" borderId="0" applyNumberFormat="false" applyBorder="false" applyAlignment="false" applyProtection="false"/>
    <xf numFmtId="0" fontId="15" fillId="9" borderId="0" applyNumberFormat="false" applyBorder="false" applyAlignment="false" applyProtection="false">
      <alignment vertical="center"/>
    </xf>
    <xf numFmtId="0" fontId="40" fillId="27" borderId="16" applyNumberFormat="false" applyAlignment="false" applyProtection="false">
      <alignment vertical="center"/>
    </xf>
    <xf numFmtId="0" fontId="12" fillId="13" borderId="0" applyNumberFormat="false" applyBorder="false" applyAlignment="false" applyProtection="false"/>
    <xf numFmtId="9" fontId="0" fillId="0" borderId="0" applyFont="false" applyFill="false" applyBorder="false" applyAlignment="false" applyProtection="false">
      <alignment vertical="center"/>
    </xf>
    <xf numFmtId="0" fontId="0" fillId="0" borderId="0" applyNumberFormat="false" applyFont="false" applyFill="false" applyBorder="false" applyAlignment="false" applyProtection="false"/>
    <xf numFmtId="0" fontId="9" fillId="15" borderId="0" applyNumberFormat="false" applyBorder="false" applyAlignment="false" applyProtection="false">
      <alignment vertical="center"/>
    </xf>
    <xf numFmtId="0" fontId="23" fillId="14" borderId="0" applyNumberFormat="false" applyBorder="false" applyAlignment="false" applyProtection="false"/>
    <xf numFmtId="0" fontId="23" fillId="11"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11" borderId="0" applyNumberFormat="false" applyBorder="false" applyAlignment="false" applyProtection="false"/>
    <xf numFmtId="0" fontId="7" fillId="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11" borderId="0" applyNumberFormat="false" applyBorder="false" applyAlignment="false" applyProtection="false"/>
    <xf numFmtId="9" fontId="9" fillId="0" borderId="0" applyFon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1" borderId="0" applyNumberFormat="false" applyBorder="false" applyAlignment="false" applyProtection="false"/>
    <xf numFmtId="0" fontId="9" fillId="19"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9" fillId="0" borderId="0">
      <alignment vertical="center"/>
    </xf>
    <xf numFmtId="0" fontId="9" fillId="0" borderId="0">
      <alignment vertical="center"/>
    </xf>
    <xf numFmtId="0" fontId="23" fillId="11" borderId="0" applyNumberFormat="false" applyBorder="false" applyAlignment="false" applyProtection="false"/>
    <xf numFmtId="0" fontId="6" fillId="4" borderId="0" applyNumberFormat="false" applyBorder="false" applyAlignment="false" applyProtection="false">
      <alignment vertical="center"/>
    </xf>
    <xf numFmtId="0" fontId="9" fillId="0" borderId="0">
      <alignment vertical="center"/>
    </xf>
    <xf numFmtId="0" fontId="19" fillId="0" borderId="8" applyNumberFormat="false" applyFill="false" applyAlignment="false" applyProtection="false">
      <alignment vertical="center"/>
    </xf>
    <xf numFmtId="0" fontId="22" fillId="10" borderId="0" applyNumberFormat="false" applyBorder="false" applyAlignment="false" applyProtection="false"/>
    <xf numFmtId="0" fontId="6" fillId="4" borderId="0" applyNumberFormat="false" applyBorder="false" applyAlignment="false" applyProtection="false">
      <alignment vertical="center"/>
    </xf>
    <xf numFmtId="0" fontId="23" fillId="24" borderId="0" applyNumberFormat="false" applyBorder="false" applyAlignment="false" applyProtection="false"/>
    <xf numFmtId="0" fontId="5" fillId="4"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7" fillId="5" borderId="0" applyNumberFormat="false" applyBorder="false" applyAlignment="false" applyProtection="false">
      <alignment vertical="center"/>
    </xf>
    <xf numFmtId="0" fontId="23" fillId="11" borderId="0" applyNumberFormat="false" applyBorder="false" applyAlignment="false" applyProtection="false"/>
    <xf numFmtId="0" fontId="0" fillId="0" borderId="0"/>
    <xf numFmtId="0" fontId="11" fillId="0" borderId="0" applyNumberFormat="false" applyFill="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0" fillId="0" borderId="0"/>
    <xf numFmtId="0" fontId="7" fillId="4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23" fillId="11"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1" borderId="0" applyNumberFormat="false" applyBorder="false" applyAlignment="false" applyProtection="false"/>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13" borderId="0" applyNumberFormat="false" applyBorder="false" applyAlignment="false" applyProtection="false"/>
    <xf numFmtId="0" fontId="23" fillId="39" borderId="0" applyNumberFormat="false" applyBorder="false" applyAlignment="false" applyProtection="false"/>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23" fillId="39" borderId="0" applyNumberFormat="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7" fillId="37" borderId="0" applyNumberFormat="false" applyBorder="false" applyAlignment="false" applyProtection="false">
      <alignment vertical="center"/>
    </xf>
    <xf numFmtId="0" fontId="7" fillId="37"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7" fillId="37" borderId="0" applyNumberFormat="false" applyBorder="false" applyAlignment="false" applyProtection="false">
      <alignment vertical="center"/>
    </xf>
    <xf numFmtId="0" fontId="23" fillId="39" borderId="0" applyNumberFormat="false" applyBorder="false" applyAlignment="false" applyProtection="false"/>
    <xf numFmtId="0" fontId="0" fillId="0" borderId="0"/>
    <xf numFmtId="0" fontId="23" fillId="7" borderId="0" applyNumberFormat="false" applyBorder="false" applyAlignment="false" applyProtection="false"/>
    <xf numFmtId="0" fontId="7" fillId="3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2" fillId="10" borderId="0" applyNumberFormat="false" applyBorder="false" applyAlignment="false" applyProtection="false"/>
    <xf numFmtId="0" fontId="0" fillId="0" borderId="0"/>
    <xf numFmtId="0" fontId="13" fillId="0" borderId="0" applyNumberFormat="false" applyFill="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39" borderId="0" applyNumberFormat="false" applyBorder="false" applyAlignment="false" applyProtection="false"/>
    <xf numFmtId="0" fontId="6"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10" borderId="0" applyNumberFormat="false" applyBorder="false" applyAlignment="false" applyProtection="false"/>
    <xf numFmtId="0" fontId="22" fillId="10" borderId="0" applyNumberFormat="false" applyBorder="false" applyAlignment="false" applyProtection="false"/>
    <xf numFmtId="0" fontId="23" fillId="39" borderId="0" applyNumberFormat="false" applyBorder="false" applyAlignment="false" applyProtection="false"/>
    <xf numFmtId="0" fontId="22" fillId="32" borderId="0" applyNumberFormat="false" applyBorder="false" applyAlignment="false" applyProtection="false"/>
    <xf numFmtId="0" fontId="0" fillId="0" borderId="0" applyNumberFormat="false" applyFont="false" applyFill="false" applyBorder="false" applyAlignment="false" applyProtection="false"/>
    <xf numFmtId="0" fontId="0" fillId="0" borderId="0"/>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0" fillId="0" borderId="0"/>
    <xf numFmtId="0" fontId="23" fillId="39" borderId="0" applyNumberFormat="false" applyBorder="false" applyAlignment="false" applyProtection="false"/>
    <xf numFmtId="0" fontId="22" fillId="10" borderId="0" applyNumberFormat="false" applyBorder="false" applyAlignment="false" applyProtection="false"/>
    <xf numFmtId="0" fontId="23" fillId="39"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26" borderId="0" applyNumberFormat="false" applyBorder="false" applyAlignment="false" applyProtection="false"/>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23" fillId="10" borderId="0" applyNumberFormat="false" applyBorder="false" applyAlignment="false" applyProtection="false"/>
    <xf numFmtId="0" fontId="6" fillId="3" borderId="0" applyNumberFormat="false" applyBorder="false" applyAlignment="false" applyProtection="false">
      <alignment vertical="center"/>
    </xf>
    <xf numFmtId="0" fontId="23" fillId="23" borderId="0" applyNumberFormat="false" applyBorder="false" applyAlignment="false" applyProtection="false"/>
    <xf numFmtId="0" fontId="6"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12" fillId="13" borderId="0" applyNumberFormat="false" applyBorder="false" applyAlignment="false" applyProtection="false"/>
    <xf numFmtId="0" fontId="7" fillId="2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23" fillId="14" borderId="0" applyNumberFormat="false" applyBorder="false" applyAlignment="false" applyProtection="false"/>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2" fillId="13" borderId="0" applyNumberFormat="false" applyBorder="false" applyAlignment="false" applyProtection="false"/>
    <xf numFmtId="0" fontId="24" fillId="16" borderId="10" applyNumberFormat="false" applyAlignment="false" applyProtection="false">
      <alignment vertical="center"/>
    </xf>
    <xf numFmtId="0" fontId="6" fillId="3"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6" fillId="4" borderId="0" applyNumberFormat="false" applyBorder="false" applyAlignment="false" applyProtection="false">
      <alignment vertical="center"/>
    </xf>
    <xf numFmtId="0" fontId="12" fillId="13" borderId="0" applyNumberFormat="false" applyBorder="false" applyAlignment="false" applyProtection="false"/>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0" fillId="27" borderId="16" applyNumberFormat="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23" fillId="10" borderId="0" applyNumberFormat="false" applyBorder="false" applyAlignment="false" applyProtection="false"/>
    <xf numFmtId="0" fontId="10" fillId="0" borderId="1">
      <alignment horizontal="distributed" vertical="center" wrapText="true"/>
    </xf>
    <xf numFmtId="0" fontId="6" fillId="3" borderId="0" applyNumberFormat="false" applyBorder="false" applyAlignment="false" applyProtection="false">
      <alignment vertical="center"/>
    </xf>
    <xf numFmtId="0" fontId="0" fillId="0" borderId="0"/>
    <xf numFmtId="0" fontId="0" fillId="0" borderId="0"/>
    <xf numFmtId="0" fontId="0" fillId="0" borderId="0"/>
    <xf numFmtId="0" fontId="23" fillId="10" borderId="0" applyNumberFormat="false" applyBorder="false" applyAlignment="false" applyProtection="false"/>
    <xf numFmtId="0" fontId="10" fillId="0" borderId="1">
      <alignment horizontal="distributed" vertical="center" wrapText="true"/>
    </xf>
    <xf numFmtId="0" fontId="0" fillId="0" borderId="0" applyNumberFormat="false" applyFont="false" applyFill="false" applyBorder="false" applyAlignment="false" applyProtection="false"/>
    <xf numFmtId="0" fontId="23" fillId="10" borderId="0" applyNumberFormat="false" applyBorder="false" applyAlignment="false" applyProtection="false"/>
    <xf numFmtId="0" fontId="10" fillId="0" borderId="1">
      <alignment horizontal="distributed" vertical="center" wrapText="true"/>
    </xf>
    <xf numFmtId="0" fontId="23" fillId="33" borderId="0" applyNumberFormat="false" applyBorder="false" applyAlignment="false" applyProtection="false"/>
    <xf numFmtId="0" fontId="0" fillId="0" borderId="0"/>
    <xf numFmtId="0" fontId="1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23" fillId="10" borderId="0" applyNumberFormat="false" applyBorder="false" applyAlignment="false" applyProtection="false"/>
    <xf numFmtId="0" fontId="0" fillId="0" borderId="0"/>
    <xf numFmtId="0" fontId="23" fillId="10" borderId="0" applyNumberFormat="false" applyBorder="false" applyAlignment="false" applyProtection="false"/>
    <xf numFmtId="0" fontId="6" fillId="3" borderId="0" applyNumberFormat="false" applyBorder="false" applyAlignment="false" applyProtection="false">
      <alignment vertical="center"/>
    </xf>
    <xf numFmtId="0" fontId="23" fillId="33" borderId="0" applyNumberFormat="false" applyBorder="false" applyAlignment="false" applyProtection="false"/>
    <xf numFmtId="0" fontId="23" fillId="10"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23" fillId="10" borderId="0" applyNumberFormat="false" applyBorder="false" applyAlignment="false" applyProtection="false"/>
    <xf numFmtId="0" fontId="6" fillId="3" borderId="0" applyNumberFormat="false" applyBorder="false" applyAlignment="false" applyProtection="false">
      <alignment vertical="center"/>
    </xf>
    <xf numFmtId="0" fontId="23" fillId="10" borderId="0" applyNumberFormat="false" applyBorder="false" applyAlignment="false" applyProtection="false"/>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46" fillId="0" borderId="17" applyNumberFormat="false" applyFill="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23" fillId="23" borderId="0" applyNumberFormat="false" applyBorder="false" applyAlignment="false" applyProtection="false"/>
    <xf numFmtId="0" fontId="33" fillId="0" borderId="13" applyNumberFormat="false" applyFill="false" applyAlignment="false" applyProtection="false">
      <alignment vertical="center"/>
    </xf>
    <xf numFmtId="0" fontId="6" fillId="4" borderId="0" applyNumberFormat="false" applyBorder="false" applyAlignment="false" applyProtection="false">
      <alignment vertical="center"/>
    </xf>
    <xf numFmtId="0" fontId="23" fillId="11" borderId="0" applyNumberFormat="false" applyBorder="false" applyAlignment="false" applyProtection="false"/>
    <xf numFmtId="0" fontId="6" fillId="4" borderId="0" applyNumberFormat="false" applyBorder="false" applyAlignment="false" applyProtection="false">
      <alignment vertical="center"/>
    </xf>
    <xf numFmtId="0" fontId="0" fillId="0" borderId="0"/>
    <xf numFmtId="0" fontId="0" fillId="0" borderId="0"/>
    <xf numFmtId="0" fontId="23" fillId="23" borderId="0" applyNumberFormat="false" applyBorder="false" applyAlignment="false" applyProtection="false"/>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23" fillId="23" borderId="0" applyNumberFormat="false" applyBorder="false" applyAlignment="false" applyProtection="false"/>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23" fillId="23" borderId="0" applyNumberFormat="false" applyBorder="false" applyAlignment="false" applyProtection="false"/>
    <xf numFmtId="0" fontId="6" fillId="3" borderId="0" applyNumberFormat="false" applyBorder="false" applyAlignment="false" applyProtection="false">
      <alignment vertical="center"/>
    </xf>
    <xf numFmtId="0" fontId="23" fillId="2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5" fillId="3"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7" fillId="6"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23" fillId="23"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8" fillId="0" borderId="18" applyNumberFormat="false" applyFill="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5" fillId="4" borderId="0" applyNumberFormat="false" applyBorder="false" applyAlignment="false" applyProtection="false">
      <alignment vertical="center"/>
    </xf>
    <xf numFmtId="0" fontId="0" fillId="0" borderId="0"/>
    <xf numFmtId="0" fontId="10" fillId="0" borderId="1">
      <alignment horizontal="distributed" vertical="center" wrapText="true"/>
    </xf>
    <xf numFmtId="0" fontId="23" fillId="31"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2" fillId="32" borderId="0" applyNumberFormat="false" applyBorder="false" applyAlignment="false" applyProtection="false"/>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23" borderId="0" applyNumberFormat="false" applyBorder="false" applyAlignment="false" applyProtection="false"/>
    <xf numFmtId="0" fontId="23" fillId="18" borderId="0" applyNumberFormat="false" applyBorder="false" applyAlignment="false" applyProtection="false"/>
    <xf numFmtId="9" fontId="30" fillId="0" borderId="0" applyFont="false" applyFill="false" applyBorder="false" applyAlignment="false" applyProtection="false"/>
    <xf numFmtId="0" fontId="0" fillId="0" borderId="0"/>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12" fillId="13" borderId="0" applyNumberFormat="false" applyBorder="false" applyAlignment="false" applyProtection="false"/>
    <xf numFmtId="0" fontId="9"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3" fillId="31" borderId="0" applyNumberFormat="false" applyBorder="false" applyAlignment="false" applyProtection="false"/>
    <xf numFmtId="0" fontId="12" fillId="13" borderId="0" applyNumberFormat="false" applyBorder="false" applyAlignment="false" applyProtection="false"/>
    <xf numFmtId="0" fontId="9" fillId="21"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applyNumberFormat="false" applyFont="false" applyFill="false" applyBorder="false" applyAlignment="false" applyProtection="false"/>
    <xf numFmtId="0" fontId="0" fillId="0" borderId="0"/>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2" fillId="7" borderId="0" applyNumberFormat="false" applyBorder="false" applyAlignment="false" applyProtection="false"/>
    <xf numFmtId="0" fontId="0" fillId="0" borderId="0"/>
    <xf numFmtId="0" fontId="23" fillId="23" borderId="0" applyNumberFormat="false" applyBorder="false" applyAlignment="false" applyProtection="false"/>
    <xf numFmtId="0" fontId="12" fillId="7"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0" fillId="0" borderId="0"/>
    <xf numFmtId="0" fontId="6" fillId="3" borderId="0" applyNumberFormat="false" applyBorder="false" applyAlignment="false" applyProtection="false">
      <alignment vertical="center"/>
    </xf>
    <xf numFmtId="0" fontId="36" fillId="0" borderId="0"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23" fillId="23" borderId="0" applyNumberFormat="false" applyBorder="false" applyAlignment="false" applyProtection="false"/>
    <xf numFmtId="0" fontId="12" fillId="7" borderId="0" applyNumberFormat="false" applyBorder="false" applyAlignment="false" applyProtection="false"/>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33" borderId="0" applyNumberFormat="false" applyBorder="false" applyAlignment="false" applyProtection="false"/>
    <xf numFmtId="0" fontId="12" fillId="7" borderId="0" applyNumberFormat="false" applyBorder="false" applyAlignment="false" applyProtection="false"/>
    <xf numFmtId="0" fontId="23" fillId="14" borderId="0" applyNumberFormat="false" applyBorder="false" applyAlignment="false" applyProtection="false"/>
    <xf numFmtId="0" fontId="12" fillId="7"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9" fontId="30" fillId="0" borderId="0" applyFont="false" applyFill="false" applyBorder="false" applyAlignment="false" applyProtection="false"/>
    <xf numFmtId="0" fontId="6" fillId="3" borderId="0" applyNumberFormat="false" applyBorder="false" applyAlignment="false" applyProtection="false">
      <alignment vertical="center"/>
    </xf>
    <xf numFmtId="0" fontId="23" fillId="7" borderId="0" applyNumberFormat="false" applyBorder="false" applyAlignment="false" applyProtection="false"/>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0" fillId="0" borderId="0"/>
    <xf numFmtId="0" fontId="0" fillId="0" borderId="0"/>
    <xf numFmtId="0" fontId="4" fillId="3"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9"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23" fillId="33"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xf numFmtId="0" fontId="23" fillId="33" borderId="0" applyNumberFormat="false" applyBorder="false" applyAlignment="false" applyProtection="false"/>
    <xf numFmtId="0" fontId="23" fillId="33" borderId="0" applyNumberFormat="false" applyBorder="false" applyAlignment="false" applyProtection="false"/>
    <xf numFmtId="0" fontId="23" fillId="33" borderId="0" applyNumberFormat="false" applyBorder="false" applyAlignment="false" applyProtection="false"/>
    <xf numFmtId="0" fontId="0" fillId="0" borderId="0" applyNumberFormat="false" applyFont="false" applyFill="false" applyBorder="false" applyAlignment="false" applyProtection="false"/>
    <xf numFmtId="0" fontId="12" fillId="13" borderId="0" applyNumberFormat="false" applyBorder="false" applyAlignment="false" applyProtection="false"/>
    <xf numFmtId="0" fontId="0" fillId="0" borderId="0"/>
    <xf numFmtId="0" fontId="0" fillId="0" borderId="0"/>
    <xf numFmtId="0" fontId="5" fillId="3" borderId="0" applyNumberFormat="false" applyBorder="false" applyAlignment="false" applyProtection="false">
      <alignment vertical="center"/>
    </xf>
    <xf numFmtId="0" fontId="23" fillId="33"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33" borderId="0" applyNumberFormat="false" applyBorder="false" applyAlignment="false" applyProtection="false"/>
    <xf numFmtId="0" fontId="0" fillId="0" borderId="0"/>
    <xf numFmtId="0" fontId="0" fillId="0" borderId="0"/>
    <xf numFmtId="0" fontId="0" fillId="0" borderId="0"/>
    <xf numFmtId="0" fontId="7" fillId="3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7" fillId="3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7" fillId="1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33" borderId="0" applyNumberFormat="false" applyBorder="false" applyAlignment="false" applyProtection="false"/>
    <xf numFmtId="0" fontId="15"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23" fillId="33"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23" fillId="33"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7" fillId="3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0" fillId="20" borderId="12" applyNumberFormat="false" applyFont="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0" fillId="0" borderId="0"/>
    <xf numFmtId="0" fontId="0" fillId="0" borderId="0"/>
    <xf numFmtId="0" fontId="0" fillId="0" borderId="0"/>
    <xf numFmtId="0" fontId="0" fillId="20" borderId="12" applyNumberFormat="false" applyFont="false" applyAlignment="false" applyProtection="false">
      <alignment vertical="center"/>
    </xf>
    <xf numFmtId="0" fontId="9" fillId="12"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12" fillId="13" borderId="0" applyNumberFormat="false" applyBorder="false" applyAlignment="false" applyProtection="false"/>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12" fillId="32" borderId="0" applyNumberFormat="false" applyBorder="false" applyAlignment="false" applyProtection="false"/>
    <xf numFmtId="0" fontId="12" fillId="32" borderId="0" applyNumberFormat="false" applyBorder="false" applyAlignment="false" applyProtection="false"/>
    <xf numFmtId="0" fontId="45" fillId="19" borderId="10" applyNumberFormat="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23" borderId="0" applyNumberFormat="false" applyBorder="false" applyAlignment="false" applyProtection="false"/>
    <xf numFmtId="0" fontId="12" fillId="7" borderId="0" applyNumberFormat="false" applyBorder="false" applyAlignment="false" applyProtection="false"/>
    <xf numFmtId="0" fontId="38" fillId="0" borderId="0" applyNumberFormat="false" applyFill="false" applyBorder="false" applyAlignment="false" applyProtection="false">
      <alignment vertical="center"/>
    </xf>
    <xf numFmtId="0" fontId="12" fillId="32" borderId="0" applyNumberFormat="false" applyBorder="false" applyAlignment="false" applyProtection="false"/>
    <xf numFmtId="0" fontId="12" fillId="32" borderId="0" applyNumberFormat="false" applyBorder="false" applyAlignment="false" applyProtection="false"/>
    <xf numFmtId="0" fontId="12" fillId="32" borderId="0" applyNumberFormat="false" applyBorder="false" applyAlignment="false" applyProtection="false"/>
    <xf numFmtId="0" fontId="24" fillId="16" borderId="10" applyNumberFormat="false" applyAlignment="false" applyProtection="false">
      <alignment vertical="center"/>
    </xf>
    <xf numFmtId="0" fontId="23" fillId="39" borderId="0" applyNumberFormat="false" applyBorder="false" applyAlignment="false" applyProtection="false"/>
    <xf numFmtId="0" fontId="15" fillId="9" borderId="0" applyNumberFormat="false" applyBorder="false" applyAlignment="false" applyProtection="false">
      <alignment vertical="center"/>
    </xf>
    <xf numFmtId="0" fontId="12" fillId="32" borderId="0" applyNumberFormat="false" applyBorder="false" applyAlignment="false" applyProtection="false"/>
    <xf numFmtId="0" fontId="12" fillId="32"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12" fillId="32" borderId="0" applyNumberFormat="false" applyBorder="false" applyAlignment="false" applyProtection="false"/>
    <xf numFmtId="0" fontId="5"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32" borderId="0" applyNumberFormat="false" applyBorder="false" applyAlignment="false" applyProtection="false"/>
    <xf numFmtId="0" fontId="6" fillId="3" borderId="0" applyNumberFormat="false" applyBorder="false" applyAlignment="false" applyProtection="false">
      <alignment vertical="center"/>
    </xf>
    <xf numFmtId="0" fontId="21" fillId="0" borderId="0"/>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0" fillId="0" borderId="0"/>
    <xf numFmtId="0" fontId="23" fillId="31" borderId="0" applyNumberFormat="false" applyBorder="false" applyAlignment="false" applyProtection="false"/>
    <xf numFmtId="0" fontId="23" fillId="31" borderId="0" applyNumberFormat="false" applyBorder="false" applyAlignment="false" applyProtection="false"/>
    <xf numFmtId="0" fontId="6" fillId="4" borderId="0" applyNumberFormat="false" applyBorder="false" applyAlignment="false" applyProtection="false">
      <alignment vertical="center"/>
    </xf>
    <xf numFmtId="0" fontId="23" fillId="31"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29" fillId="15" borderId="0" applyNumberFormat="false" applyBorder="false" applyAlignment="false" applyProtection="false">
      <alignment vertical="center"/>
    </xf>
    <xf numFmtId="0" fontId="0" fillId="0" borderId="0"/>
    <xf numFmtId="0" fontId="23" fillId="31" borderId="0" applyNumberFormat="false" applyBorder="false" applyAlignment="false" applyProtection="false"/>
    <xf numFmtId="0" fontId="38" fillId="0" borderId="0" applyNumberFormat="false" applyFill="false" applyBorder="false" applyAlignment="false" applyProtection="false">
      <alignment vertical="center"/>
    </xf>
    <xf numFmtId="0" fontId="23" fillId="31" borderId="0" applyNumberFormat="false" applyBorder="false" applyAlignment="false" applyProtection="false"/>
    <xf numFmtId="0" fontId="23" fillId="10" borderId="0" applyNumberFormat="false" applyBorder="false" applyAlignment="false" applyProtection="false"/>
    <xf numFmtId="0" fontId="15"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3" fillId="31" borderId="0" applyNumberFormat="false" applyBorder="false" applyAlignment="false" applyProtection="false"/>
    <xf numFmtId="0" fontId="23" fillId="31" borderId="0" applyNumberFormat="false" applyBorder="false" applyAlignment="false" applyProtection="false"/>
    <xf numFmtId="0" fontId="0" fillId="0" borderId="0" applyNumberFormat="false" applyFont="false" applyFill="false" applyBorder="false" applyAlignment="false" applyProtection="false"/>
    <xf numFmtId="0" fontId="0" fillId="0" borderId="0"/>
    <xf numFmtId="0" fontId="23" fillId="31" borderId="0" applyNumberFormat="false" applyBorder="false" applyAlignment="false" applyProtection="false"/>
    <xf numFmtId="0" fontId="28" fillId="19" borderId="11" applyNumberFormat="false" applyAlignment="false" applyProtection="false">
      <alignment vertical="center"/>
    </xf>
    <xf numFmtId="0" fontId="15" fillId="9"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3" fillId="31" borderId="0" applyNumberFormat="false" applyBorder="false" applyAlignment="false" applyProtection="false"/>
    <xf numFmtId="0" fontId="0" fillId="0" borderId="0" applyNumberFormat="false" applyFont="false" applyFill="false" applyBorder="false" applyAlignment="false" applyProtection="false"/>
    <xf numFmtId="0" fontId="23" fillId="18" borderId="0" applyNumberFormat="false" applyBorder="false" applyAlignment="false" applyProtection="false"/>
    <xf numFmtId="0" fontId="17" fillId="0" borderId="7" applyNumberFormat="false" applyFill="false" applyAlignment="false" applyProtection="false">
      <alignment vertical="center"/>
    </xf>
    <xf numFmtId="0" fontId="25" fillId="4" borderId="0" applyNumberFormat="false" applyBorder="false" applyAlignment="false" applyProtection="false">
      <alignment vertical="center"/>
    </xf>
    <xf numFmtId="0" fontId="28" fillId="19" borderId="11" applyNumberFormat="false" applyAlignment="false" applyProtection="false">
      <alignment vertical="center"/>
    </xf>
    <xf numFmtId="0" fontId="61" fillId="0" borderId="0" applyNumberFormat="false" applyFill="false" applyBorder="false" applyAlignment="false" applyProtection="false">
      <alignment vertical="top"/>
      <protection locked="false"/>
    </xf>
    <xf numFmtId="0" fontId="23" fillId="31" borderId="0" applyNumberFormat="false" applyBorder="false" applyAlignment="false" applyProtection="false"/>
    <xf numFmtId="0" fontId="6" fillId="4" borderId="0" applyNumberFormat="false" applyBorder="false" applyAlignment="false" applyProtection="false">
      <alignment vertical="center"/>
    </xf>
    <xf numFmtId="0" fontId="10" fillId="0" borderId="1">
      <alignment horizontal="distributed" vertical="center" wrapText="true"/>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4"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xf numFmtId="0" fontId="0" fillId="0" borderId="0"/>
    <xf numFmtId="0" fontId="23" fillId="14" borderId="0" applyNumberFormat="false" applyBorder="false" applyAlignment="false" applyProtection="false"/>
    <xf numFmtId="0" fontId="12" fillId="7" borderId="0" applyNumberFormat="false" applyBorder="false" applyAlignment="false" applyProtection="false"/>
    <xf numFmtId="0" fontId="18" fillId="0" borderId="8" applyNumberFormat="false" applyFill="false" applyAlignment="false" applyProtection="false">
      <alignment vertical="center"/>
    </xf>
    <xf numFmtId="0" fontId="5" fillId="4" borderId="0" applyNumberFormat="false" applyBorder="false" applyAlignment="false" applyProtection="false">
      <alignment vertical="center"/>
    </xf>
    <xf numFmtId="0" fontId="0" fillId="0" borderId="0"/>
    <xf numFmtId="0" fontId="0" fillId="0" borderId="0"/>
    <xf numFmtId="0" fontId="23" fillId="14"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xf numFmtId="0" fontId="0" fillId="0" borderId="0"/>
    <xf numFmtId="0" fontId="23" fillId="14"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14" borderId="0" applyNumberFormat="false" applyBorder="false" applyAlignment="false" applyProtection="false"/>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0" fillId="0" borderId="0"/>
    <xf numFmtId="0" fontId="15" fillId="9"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7" fillId="2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0" fillId="0" borderId="0"/>
    <xf numFmtId="0" fontId="12" fillId="36" borderId="0" applyNumberFormat="false" applyBorder="false" applyAlignment="false" applyProtection="false"/>
    <xf numFmtId="0" fontId="6"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3" fillId="14"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0" fontId="23" fillId="30" borderId="0" applyNumberFormat="false" applyBorder="false" applyAlignment="false" applyProtection="false"/>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4" fillId="16" borderId="10" applyNumberFormat="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3" fillId="14" borderId="0" applyNumberFormat="false" applyBorder="false" applyAlignment="false" applyProtection="false"/>
    <xf numFmtId="0" fontId="6" fillId="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180" fontId="41" fillId="0" borderId="0" applyFill="false" applyBorder="false" applyAlignment="false"/>
    <xf numFmtId="0" fontId="15" fillId="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45" fillId="19" borderId="10" applyNumberFormat="false" applyAlignment="false" applyProtection="false">
      <alignment vertical="center"/>
    </xf>
    <xf numFmtId="0" fontId="6" fillId="3"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0" fillId="0" borderId="0"/>
    <xf numFmtId="0" fontId="0" fillId="0" borderId="0"/>
    <xf numFmtId="0" fontId="24" fillId="16" borderId="10" applyNumberFormat="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1" fillId="0" borderId="0">
      <alignment vertical="center"/>
    </xf>
    <xf numFmtId="0" fontId="21" fillId="0" borderId="0">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40" fillId="27" borderId="16" applyNumberFormat="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0" fillId="0" borderId="0"/>
    <xf numFmtId="0" fontId="0" fillId="0" borderId="0"/>
    <xf numFmtId="0" fontId="25" fillId="4"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0" fillId="0" borderId="0"/>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10" fontId="37" fillId="2" borderId="1" applyNumberFormat="false" applyBorder="false" applyAlignment="false" applyProtection="false"/>
    <xf numFmtId="0" fontId="0" fillId="0" borderId="0"/>
    <xf numFmtId="0" fontId="40" fillId="27" borderId="16" applyNumberFormat="false" applyAlignment="false" applyProtection="false">
      <alignment vertical="center"/>
    </xf>
    <xf numFmtId="0" fontId="6" fillId="3" borderId="0" applyNumberFormat="false" applyBorder="false" applyAlignment="false" applyProtection="false">
      <alignment vertical="center"/>
    </xf>
    <xf numFmtId="0" fontId="9" fillId="0" borderId="0">
      <alignment vertical="center"/>
    </xf>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40" fillId="27" borderId="16" applyNumberFormat="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21" fillId="0" borderId="0">
      <alignment vertical="center"/>
    </xf>
    <xf numFmtId="0" fontId="40" fillId="27" borderId="16" applyNumberFormat="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40" fillId="27" borderId="16" applyNumberFormat="false" applyAlignment="false" applyProtection="false">
      <alignment vertical="center"/>
    </xf>
    <xf numFmtId="0" fontId="15" fillId="9" borderId="0" applyNumberFormat="false" applyBorder="false" applyAlignment="false" applyProtection="false">
      <alignment vertical="center"/>
    </xf>
    <xf numFmtId="0" fontId="3" fillId="0" borderId="0" applyProtection="false"/>
    <xf numFmtId="0" fontId="0" fillId="0" borderId="0"/>
    <xf numFmtId="0" fontId="40" fillId="27" borderId="16" applyNumberFormat="false" applyAlignment="false" applyProtection="false">
      <alignment vertical="center"/>
    </xf>
    <xf numFmtId="41" fontId="27" fillId="0" borderId="0" applyFont="false" applyFill="false" applyBorder="false" applyAlignment="false" applyProtection="false"/>
    <xf numFmtId="0" fontId="6" fillId="4" borderId="0" applyNumberFormat="false" applyBorder="false" applyAlignment="false" applyProtection="false">
      <alignment vertical="center"/>
    </xf>
    <xf numFmtId="0" fontId="0" fillId="0" borderId="0"/>
    <xf numFmtId="0" fontId="21" fillId="0" borderId="0">
      <alignment vertical="center"/>
    </xf>
    <xf numFmtId="182" fontId="27" fillId="0" borderId="0" applyFont="false" applyFill="false" applyBorder="false" applyAlignment="false" applyProtection="false"/>
    <xf numFmtId="0" fontId="0" fillId="0" borderId="0"/>
    <xf numFmtId="179" fontId="39" fillId="0" borderId="0"/>
    <xf numFmtId="0" fontId="6" fillId="4"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49" fillId="0" borderId="0" applyFont="false" applyFill="false" applyBorder="false" applyAlignment="false" applyProtection="false"/>
    <xf numFmtId="9" fontId="0" fillId="0" borderId="0" applyFont="false" applyFill="false" applyBorder="false" applyAlignment="false" applyProtection="false">
      <alignment vertical="center"/>
    </xf>
    <xf numFmtId="0" fontId="24" fillId="16" borderId="10" applyNumberFormat="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177" fontId="39" fillId="0" borderId="0"/>
    <xf numFmtId="0" fontId="23" fillId="39" borderId="0" applyNumberFormat="false" applyBorder="false" applyAlignment="false" applyProtection="false"/>
    <xf numFmtId="0" fontId="0" fillId="0" borderId="0"/>
    <xf numFmtId="0" fontId="26"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38"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15"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38" fontId="37" fillId="19" borderId="0" applyNumberFormat="false" applyBorder="false" applyAlignment="false" applyProtection="false"/>
    <xf numFmtId="0" fontId="36" fillId="0" borderId="20" applyNumberFormat="false" applyAlignment="false" applyProtection="false">
      <alignment horizontal="left" vertical="center"/>
    </xf>
    <xf numFmtId="0" fontId="0" fillId="0" borderId="0"/>
    <xf numFmtId="43" fontId="9" fillId="0" borderId="0" applyFont="false" applyFill="false" applyBorder="false" applyAlignment="false" applyProtection="false">
      <alignment vertical="center"/>
    </xf>
    <xf numFmtId="0" fontId="6" fillId="4" borderId="0" applyNumberFormat="false" applyBorder="false" applyAlignment="false" applyProtection="false">
      <alignment vertical="center"/>
    </xf>
    <xf numFmtId="0" fontId="36" fillId="0" borderId="15">
      <alignment horizontal="lef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43" fontId="9" fillId="0" borderId="0" applyFont="false" applyFill="false" applyBorder="false" applyAlignment="false" applyProtection="false">
      <alignment vertical="center"/>
    </xf>
    <xf numFmtId="0" fontId="35" fillId="0" borderId="14" applyNumberFormat="false" applyFill="false" applyAlignment="false" applyProtection="false">
      <alignment vertical="center"/>
    </xf>
    <xf numFmtId="0" fontId="6" fillId="3"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35" fillId="0" borderId="14" applyNumberFormat="false" applyFill="false" applyAlignment="false" applyProtection="false">
      <alignment vertical="center"/>
    </xf>
    <xf numFmtId="0" fontId="35" fillId="0" borderId="14" applyNumberFormat="false" applyFill="false" applyAlignment="false" applyProtection="false">
      <alignment vertical="center"/>
    </xf>
    <xf numFmtId="0" fontId="6" fillId="3"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6" fillId="3" borderId="0" applyNumberFormat="false" applyBorder="false" applyAlignment="false" applyProtection="false">
      <alignment vertical="center"/>
    </xf>
    <xf numFmtId="0" fontId="23" fillId="26" borderId="0" applyNumberFormat="false" applyBorder="false" applyAlignment="false" applyProtection="false"/>
    <xf numFmtId="0" fontId="24" fillId="16" borderId="10" applyNumberFormat="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9" fillId="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2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0" fillId="0" borderId="0"/>
    <xf numFmtId="0" fontId="19" fillId="0" borderId="8" applyNumberFormat="false" applyFill="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19" fillId="0" borderId="8" applyNumberFormat="false" applyFill="false" applyAlignment="false" applyProtection="false">
      <alignment vertical="center"/>
    </xf>
    <xf numFmtId="0" fontId="7" fillId="1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20" borderId="12" applyNumberFormat="false" applyFont="false" applyAlignment="false" applyProtection="false">
      <alignment vertical="center"/>
    </xf>
    <xf numFmtId="9" fontId="0" fillId="0" borderId="0" applyFont="false" applyFill="false" applyBorder="false" applyAlignment="false" applyProtection="false"/>
    <xf numFmtId="0" fontId="22" fillId="10" borderId="0" applyNumberFormat="false" applyBorder="false" applyAlignment="false" applyProtection="false"/>
    <xf numFmtId="0" fontId="19" fillId="0" borderId="8" applyNumberFormat="false" applyFill="false" applyAlignment="false" applyProtection="false">
      <alignment vertical="center"/>
    </xf>
    <xf numFmtId="0" fontId="9" fillId="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2" fillId="10" borderId="0" applyNumberFormat="false" applyBorder="false" applyAlignment="false" applyProtection="false"/>
    <xf numFmtId="0" fontId="6" fillId="3" borderId="0" applyNumberFormat="false" applyBorder="false" applyAlignment="false" applyProtection="false">
      <alignment vertical="center"/>
    </xf>
    <xf numFmtId="0" fontId="19"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0" fontId="6" fillId="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23" fillId="18" borderId="0" applyNumberFormat="false" applyBorder="false" applyAlignment="false" applyProtection="false"/>
    <xf numFmtId="0" fontId="0" fillId="0" borderId="0"/>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0" fillId="0" borderId="0"/>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42" fillId="34" borderId="0" applyNumberFormat="false" applyBorder="false" applyAlignment="false" applyProtection="false"/>
    <xf numFmtId="0" fontId="17"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51" fillId="0" borderId="0"/>
    <xf numFmtId="0" fontId="0" fillId="0" borderId="0"/>
    <xf numFmtId="0" fontId="34"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17"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3" fillId="14" borderId="0" applyNumberFormat="false" applyBorder="false" applyAlignment="false" applyProtection="false"/>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0" fillId="0" borderId="0" applyNumberFormat="false" applyFont="false" applyFill="false" applyBorder="false" applyAlignment="false" applyProtection="false"/>
    <xf numFmtId="0" fontId="24" fillId="16" borderId="10" applyNumberFormat="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3" fillId="23" borderId="0" applyNumberFormat="false" applyBorder="false" applyAlignment="false" applyProtection="false"/>
    <xf numFmtId="0" fontId="12" fillId="7" borderId="0" applyNumberFormat="false" applyBorder="false" applyAlignment="false" applyProtection="false"/>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9" fillId="25" borderId="0" applyNumberFormat="false" applyBorder="false" applyAlignment="false" applyProtection="false">
      <alignment vertical="center"/>
    </xf>
    <xf numFmtId="0" fontId="24" fillId="16" borderId="10" applyNumberFormat="false" applyAlignment="false" applyProtection="false">
      <alignment vertical="center"/>
    </xf>
    <xf numFmtId="0" fontId="15" fillId="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4" fillId="16" borderId="10" applyNumberFormat="false" applyAlignment="false" applyProtection="false">
      <alignment vertical="center"/>
    </xf>
    <xf numFmtId="0" fontId="0" fillId="0" borderId="0"/>
    <xf numFmtId="0" fontId="25" fillId="4" borderId="0" applyNumberFormat="false" applyBorder="false" applyAlignment="false" applyProtection="false">
      <alignment vertical="center"/>
    </xf>
    <xf numFmtId="0" fontId="24" fillId="16" borderId="10" applyNumberFormat="false" applyAlignment="false" applyProtection="false">
      <alignment vertical="center"/>
    </xf>
    <xf numFmtId="0" fontId="7" fillId="17" borderId="0" applyNumberFormat="false" applyBorder="false" applyAlignment="false" applyProtection="false">
      <alignment vertical="center"/>
    </xf>
    <xf numFmtId="0" fontId="24" fillId="16" borderId="10" applyNumberFormat="false" applyAlignment="false" applyProtection="false">
      <alignment vertical="center"/>
    </xf>
    <xf numFmtId="0" fontId="23" fillId="24" borderId="0" applyNumberFormat="false" applyBorder="false" applyAlignment="false" applyProtection="false"/>
    <xf numFmtId="0" fontId="24" fillId="16" borderId="10" applyNumberFormat="false" applyAlignment="false" applyProtection="false">
      <alignment vertical="center"/>
    </xf>
    <xf numFmtId="0" fontId="55" fillId="9" borderId="0" applyNumberFormat="false" applyBorder="false" applyAlignment="false" applyProtection="false">
      <alignment vertical="center"/>
    </xf>
    <xf numFmtId="0" fontId="24" fillId="16" borderId="10" applyNumberFormat="false" applyAlignment="false" applyProtection="false">
      <alignment vertical="center"/>
    </xf>
    <xf numFmtId="0" fontId="23" fillId="24" borderId="0" applyNumberFormat="false" applyBorder="false" applyAlignment="false" applyProtection="false"/>
    <xf numFmtId="0" fontId="24" fillId="16" borderId="10" applyNumberFormat="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4" fillId="16" borderId="10" applyNumberFormat="false" applyAlignment="false" applyProtection="false">
      <alignment vertical="center"/>
    </xf>
    <xf numFmtId="0" fontId="6" fillId="3" borderId="0" applyNumberFormat="false" applyBorder="false" applyAlignment="false" applyProtection="false">
      <alignment vertical="center"/>
    </xf>
    <xf numFmtId="0" fontId="24" fillId="16" borderId="10" applyNumberFormat="false" applyAlignment="false" applyProtection="false">
      <alignment vertical="center"/>
    </xf>
    <xf numFmtId="9" fontId="21"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23" fillId="26" borderId="0" applyNumberFormat="false" applyBorder="false" applyAlignment="false" applyProtection="false"/>
    <xf numFmtId="0" fontId="0" fillId="0" borderId="0">
      <alignment vertical="center"/>
    </xf>
    <xf numFmtId="0" fontId="28" fillId="19" borderId="11" applyNumberFormat="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3" fillId="7" borderId="0" applyNumberFormat="false" applyBorder="false" applyAlignment="false" applyProtection="false"/>
    <xf numFmtId="0" fontId="6" fillId="3"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xf numFmtId="0" fontId="33" fillId="0" borderId="13" applyNumberFormat="false" applyFill="false" applyAlignment="false" applyProtection="false">
      <alignment vertical="center"/>
    </xf>
    <xf numFmtId="0" fontId="0" fillId="0" borderId="0" applyNumberFormat="false" applyFont="false" applyFill="false" applyBorder="false" applyAlignment="false" applyProtection="false"/>
    <xf numFmtId="0" fontId="9" fillId="0" borderId="0">
      <alignment vertical="center"/>
    </xf>
    <xf numFmtId="0" fontId="0" fillId="0" borderId="0"/>
    <xf numFmtId="0" fontId="0" fillId="0" borderId="0" applyNumberFormat="false" applyFont="false" applyFill="false" applyBorder="false" applyAlignment="false" applyProtection="false"/>
    <xf numFmtId="0" fontId="0" fillId="0" borderId="0"/>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23" borderId="0" applyNumberFormat="false" applyBorder="false" applyAlignment="false" applyProtection="false"/>
    <xf numFmtId="0" fontId="33" fillId="0" borderId="13" applyNumberFormat="false" applyFill="false" applyAlignment="false" applyProtection="false">
      <alignment vertical="center"/>
    </xf>
    <xf numFmtId="0" fontId="0" fillId="0" borderId="0"/>
    <xf numFmtId="0" fontId="33" fillId="0" borderId="13" applyNumberFormat="false" applyFill="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22" fillId="20" borderId="0" applyNumberFormat="false" applyBorder="false" applyAlignment="false" applyProtection="false"/>
    <xf numFmtId="0" fontId="15" fillId="9" borderId="0" applyNumberFormat="false" applyBorder="false" applyAlignment="false" applyProtection="false">
      <alignment vertical="center"/>
    </xf>
    <xf numFmtId="0" fontId="33" fillId="0" borderId="13" applyNumberFormat="false" applyFill="false" applyAlignment="false" applyProtection="false">
      <alignment vertical="center"/>
    </xf>
    <xf numFmtId="0" fontId="7" fillId="42"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9" fontId="9" fillId="0" borderId="0" applyFont="false" applyFill="false" applyBorder="false" applyAlignment="false" applyProtection="false">
      <alignment vertical="center"/>
    </xf>
    <xf numFmtId="0" fontId="33" fillId="0" borderId="13" applyNumberFormat="false" applyFill="false" applyAlignment="false" applyProtection="false">
      <alignment vertical="center"/>
    </xf>
    <xf numFmtId="0" fontId="0" fillId="0" borderId="0" applyNumberFormat="false" applyFont="false" applyFill="false" applyBorder="false" applyAlignment="false" applyProtection="false"/>
    <xf numFmtId="0" fontId="0" fillId="0" borderId="0"/>
    <xf numFmtId="0" fontId="0" fillId="0" borderId="0" applyNumberFormat="false" applyFont="false" applyFill="false" applyBorder="false" applyAlignment="false" applyProtection="false"/>
    <xf numFmtId="0" fontId="7" fillId="6" borderId="0" applyNumberFormat="false" applyBorder="false" applyAlignment="false" applyProtection="false">
      <alignment vertical="center"/>
    </xf>
    <xf numFmtId="0" fontId="0" fillId="0" borderId="0"/>
    <xf numFmtId="9" fontId="9" fillId="0" borderId="0" applyFont="false" applyFill="false" applyBorder="false" applyAlignment="false" applyProtection="false">
      <alignment vertical="center"/>
    </xf>
    <xf numFmtId="0" fontId="5" fillId="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xf numFmtId="0" fontId="0" fillId="0" borderId="0"/>
    <xf numFmtId="0" fontId="0" fillId="0" borderId="0"/>
    <xf numFmtId="0" fontId="32" fillId="21"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23" fillId="18" borderId="0" applyNumberFormat="false" applyBorder="false" applyAlignment="false" applyProtection="false"/>
    <xf numFmtId="9" fontId="9" fillId="0" borderId="0" applyFont="false" applyFill="false" applyBorder="false" applyAlignment="false" applyProtection="false">
      <alignment vertical="center"/>
    </xf>
    <xf numFmtId="0" fontId="32" fillId="21"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1" fillId="0" borderId="0"/>
    <xf numFmtId="0" fontId="0" fillId="20" borderId="12" applyNumberFormat="false" applyFont="false" applyAlignment="false" applyProtection="false">
      <alignment vertical="center"/>
    </xf>
    <xf numFmtId="0" fontId="0" fillId="20" borderId="12" applyNumberFormat="false" applyFont="false" applyAlignment="false" applyProtection="false">
      <alignment vertical="center"/>
    </xf>
    <xf numFmtId="0" fontId="21" fillId="0" borderId="0"/>
    <xf numFmtId="0" fontId="21" fillId="0" borderId="0"/>
    <xf numFmtId="0" fontId="0" fillId="20" borderId="12" applyNumberFormat="false" applyFont="false" applyAlignment="false" applyProtection="false">
      <alignment vertical="center"/>
    </xf>
    <xf numFmtId="0" fontId="15" fillId="9"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2" fillId="11" borderId="0" applyNumberFormat="false" applyBorder="false" applyAlignment="false" applyProtection="false"/>
    <xf numFmtId="0" fontId="9" fillId="1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30" fillId="0" borderId="0" applyFont="false" applyFill="false" applyBorder="false" applyAlignment="false" applyProtection="false"/>
    <xf numFmtId="0" fontId="12" fillId="13" borderId="0" applyNumberFormat="false" applyBorder="false" applyAlignment="false" applyProtection="false"/>
    <xf numFmtId="0" fontId="0" fillId="20" borderId="12" applyNumberFormat="false" applyFont="false" applyAlignment="false" applyProtection="false">
      <alignment vertical="center"/>
    </xf>
    <xf numFmtId="0" fontId="9" fillId="1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6" fillId="3"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6" fillId="4"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20" borderId="12" applyNumberFormat="false" applyFont="false" applyAlignment="false" applyProtection="false">
      <alignment vertical="center"/>
    </xf>
    <xf numFmtId="0" fontId="0" fillId="20" borderId="12" applyNumberFormat="false" applyFont="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4" borderId="0" applyNumberFormat="false" applyBorder="false" applyAlignment="false" applyProtection="false">
      <alignment vertical="center"/>
    </xf>
    <xf numFmtId="0" fontId="12" fillId="13" borderId="0" applyNumberFormat="false" applyBorder="false" applyAlignment="false" applyProtection="false"/>
    <xf numFmtId="0" fontId="0" fillId="20" borderId="12" applyNumberFormat="false" applyFont="false" applyAlignment="false" applyProtection="false">
      <alignment vertical="center"/>
    </xf>
    <xf numFmtId="9" fontId="9" fillId="0" borderId="0" applyFont="false" applyFill="false" applyBorder="false" applyAlignment="false" applyProtection="false">
      <alignment vertical="center"/>
    </xf>
    <xf numFmtId="0" fontId="25"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28" fillId="19" borderId="11" applyNumberFormat="false" applyAlignment="false" applyProtection="false">
      <alignment vertical="center"/>
    </xf>
    <xf numFmtId="0" fontId="28" fillId="19" borderId="11" applyNumberFormat="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0" fillId="0" borderId="0"/>
    <xf numFmtId="0" fontId="28" fillId="19" borderId="11" applyNumberFormat="false" applyAlignment="false" applyProtection="false">
      <alignment vertical="center"/>
    </xf>
    <xf numFmtId="0" fontId="28" fillId="19" borderId="11" applyNumberFormat="false" applyAlignment="false" applyProtection="false">
      <alignment vertical="center"/>
    </xf>
    <xf numFmtId="0" fontId="6" fillId="3" borderId="0" applyNumberFormat="false" applyBorder="false" applyAlignment="false" applyProtection="false">
      <alignment vertical="center"/>
    </xf>
    <xf numFmtId="0" fontId="28" fillId="19" borderId="11" applyNumberFormat="false" applyAlignment="false" applyProtection="false">
      <alignment vertical="center"/>
    </xf>
    <xf numFmtId="0" fontId="52" fillId="0" borderId="0" applyNumberFormat="false" applyFill="false" applyBorder="false" applyAlignment="false" applyProtection="false">
      <alignment vertical="top"/>
      <protection locked="false"/>
    </xf>
    <xf numFmtId="0" fontId="28" fillId="19" borderId="11" applyNumberFormat="false" applyAlignment="false" applyProtection="false">
      <alignment vertical="center"/>
    </xf>
    <xf numFmtId="0" fontId="0" fillId="0" borderId="0"/>
    <xf numFmtId="0" fontId="0" fillId="0" borderId="0"/>
    <xf numFmtId="0" fontId="0" fillId="0" borderId="0"/>
    <xf numFmtId="0" fontId="28" fillId="19" borderId="11" applyNumberFormat="false" applyAlignment="false" applyProtection="false">
      <alignment vertical="center"/>
    </xf>
    <xf numFmtId="0" fontId="28" fillId="19" borderId="11" applyNumberFormat="false" applyAlignment="false" applyProtection="false">
      <alignment vertical="center"/>
    </xf>
    <xf numFmtId="0" fontId="28" fillId="19" borderId="11" applyNumberFormat="false" applyAlignment="false" applyProtection="false">
      <alignment vertical="center"/>
    </xf>
    <xf numFmtId="0" fontId="28" fillId="19" borderId="11" applyNumberFormat="false" applyAlignment="false" applyProtection="false">
      <alignment vertical="center"/>
    </xf>
    <xf numFmtId="0" fontId="15" fillId="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10" fontId="27" fillId="0" borderId="0" applyFont="false" applyFill="false" applyBorder="false" applyAlignment="false" applyProtection="false"/>
    <xf numFmtId="0" fontId="9" fillId="12"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6" fillId="3" borderId="0" applyNumberFormat="false" applyBorder="false" applyAlignment="false" applyProtection="false">
      <alignment vertical="center"/>
    </xf>
    <xf numFmtId="0" fontId="0" fillId="0" borderId="0" applyNumberFormat="false" applyFill="false" applyBorder="false" applyAlignment="false" applyProtection="false"/>
    <xf numFmtId="0" fontId="0" fillId="0" borderId="0"/>
    <xf numFmtId="0" fontId="0" fillId="0" borderId="0"/>
    <xf numFmtId="0" fontId="0" fillId="0" borderId="0"/>
    <xf numFmtId="0" fontId="0" fillId="0" borderId="0" applyNumberFormat="false" applyFont="false" applyFill="false" applyBorder="false" applyAlignment="false" applyProtection="false"/>
    <xf numFmtId="0" fontId="13"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13"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0" fillId="0" borderId="0">
      <alignment vertical="center"/>
    </xf>
    <xf numFmtId="0" fontId="0" fillId="0" borderId="0">
      <alignment vertical="center"/>
    </xf>
    <xf numFmtId="0" fontId="6" fillId="3" borderId="0" applyNumberFormat="false" applyBorder="false" applyAlignment="false" applyProtection="false">
      <alignment vertical="center"/>
    </xf>
    <xf numFmtId="0" fontId="24" fillId="16" borderId="10" applyNumberFormat="false" applyAlignment="false" applyProtection="false">
      <alignment vertical="center"/>
    </xf>
    <xf numFmtId="0" fontId="9" fillId="9"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7" fillId="42"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xf numFmtId="0" fontId="6" fillId="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5" fillId="4" borderId="0" applyNumberFormat="false" applyBorder="false" applyAlignment="false" applyProtection="false">
      <alignment vertical="center"/>
    </xf>
    <xf numFmtId="0" fontId="10" fillId="0" borderId="1">
      <alignment horizontal="distributed" vertical="center" wrapText="true"/>
    </xf>
    <xf numFmtId="0" fontId="0" fillId="0" borderId="0"/>
    <xf numFmtId="0" fontId="10" fillId="0" borderId="1">
      <alignment horizontal="distributed" vertical="center" wrapText="true"/>
    </xf>
    <xf numFmtId="0" fontId="26"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22" fillId="10" borderId="0" applyNumberFormat="false" applyBorder="false" applyAlignment="false" applyProtection="false"/>
    <xf numFmtId="0" fontId="15" fillId="9" borderId="0" applyNumberFormat="false" applyBorder="false" applyAlignment="false" applyProtection="false">
      <alignment vertical="center"/>
    </xf>
    <xf numFmtId="9" fontId="30" fillId="0" borderId="0" applyFont="false" applyFill="false" applyBorder="false" applyAlignment="false" applyProtection="false"/>
    <xf numFmtId="0" fontId="6" fillId="4" borderId="0" applyNumberFormat="false" applyBorder="false" applyAlignment="false" applyProtection="false">
      <alignment vertical="center"/>
    </xf>
    <xf numFmtId="9" fontId="0" fillId="0" borderId="0" applyFont="false" applyFill="false" applyBorder="false" applyAlignment="false" applyProtection="false"/>
    <xf numFmtId="0" fontId="25" fillId="4"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0" fillId="0" borderId="0"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0" fillId="0" borderId="0" applyNumberFormat="false" applyFont="false" applyFill="false" applyBorder="false" applyAlignment="false" applyProtection="false"/>
    <xf numFmtId="9" fontId="0" fillId="0" borderId="0" applyFont="false" applyFill="false" applyBorder="false" applyAlignment="false" applyProtection="false">
      <alignment vertical="center"/>
    </xf>
    <xf numFmtId="0" fontId="10" fillId="0" borderId="1">
      <alignment horizontal="distributed" vertical="center" wrapText="true"/>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23" fillId="18" borderId="0" applyNumberFormat="false" applyBorder="false" applyAlignment="false" applyProtection="false"/>
    <xf numFmtId="9" fontId="0"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7" fillId="17" borderId="0" applyNumberFormat="false" applyBorder="false" applyAlignment="false" applyProtection="false">
      <alignment vertical="center"/>
    </xf>
    <xf numFmtId="0" fontId="24" fillId="16" borderId="10" applyNumberFormat="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9" fontId="0" fillId="0" borderId="0" applyFont="false" applyFill="false" applyBorder="false" applyAlignment="false" applyProtection="false">
      <alignment vertical="center"/>
    </xf>
    <xf numFmtId="0" fontId="35" fillId="0" borderId="14" applyNumberFormat="false" applyFill="false" applyAlignment="false" applyProtection="false">
      <alignment vertical="center"/>
    </xf>
    <xf numFmtId="0" fontId="6" fillId="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9" fontId="9" fillId="0" borderId="0" applyFont="false" applyFill="false" applyBorder="false" applyAlignment="false" applyProtection="false">
      <alignment vertical="center"/>
    </xf>
    <xf numFmtId="0" fontId="6" fillId="4"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10" fillId="0" borderId="1">
      <alignment horizontal="distributed" vertical="center" wrapText="true"/>
    </xf>
    <xf numFmtId="0" fontId="0" fillId="0" borderId="0"/>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0" fillId="0" borderId="0" applyNumberFormat="false" applyFont="false" applyFill="false" applyBorder="false" applyAlignment="false" applyProtection="false"/>
    <xf numFmtId="9" fontId="9" fillId="0" borderId="0" applyFon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23" fillId="14" borderId="0" applyNumberFormat="false" applyBorder="false" applyAlignment="false" applyProtection="false"/>
    <xf numFmtId="0" fontId="6" fillId="3" borderId="0" applyNumberFormat="false" applyBorder="false" applyAlignment="false" applyProtection="false">
      <alignment vertical="center"/>
    </xf>
    <xf numFmtId="0" fontId="12" fillId="13" borderId="0" applyNumberFormat="false" applyBorder="false" applyAlignment="false" applyProtection="false"/>
    <xf numFmtId="0" fontId="1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9" fillId="0" borderId="0">
      <alignment vertical="center"/>
    </xf>
    <xf numFmtId="0" fontId="21" fillId="0" borderId="0">
      <alignment vertical="center"/>
    </xf>
    <xf numFmtId="0" fontId="4" fillId="3"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23" fillId="7" borderId="0" applyNumberFormat="false" applyBorder="false" applyAlignment="false" applyProtection="false"/>
    <xf numFmtId="0" fontId="6" fillId="3" borderId="0" applyNumberFormat="false" applyBorder="false" applyAlignment="false" applyProtection="false">
      <alignment vertical="center"/>
    </xf>
    <xf numFmtId="0" fontId="0" fillId="0" borderId="0"/>
    <xf numFmtId="9" fontId="9" fillId="0" borderId="0" applyFont="false" applyFill="false" applyBorder="false" applyAlignment="false" applyProtection="false">
      <alignment vertical="center"/>
    </xf>
    <xf numFmtId="0" fontId="23" fillId="18" borderId="0" applyNumberFormat="false" applyBorder="false" applyAlignment="false" applyProtection="false"/>
    <xf numFmtId="9" fontId="9" fillId="0" borderId="0" applyFont="false" applyFill="false" applyBorder="false" applyAlignment="false" applyProtection="false">
      <alignment vertical="center"/>
    </xf>
    <xf numFmtId="0" fontId="6" fillId="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9" fontId="9" fillId="0" borderId="0" applyFont="false" applyFill="false" applyBorder="false" applyAlignment="false" applyProtection="false">
      <alignment vertical="center"/>
    </xf>
    <xf numFmtId="9" fontId="9" fillId="0" borderId="0" applyFont="false" applyFill="false" applyBorder="false" applyAlignment="false" applyProtection="false">
      <alignment vertical="center"/>
    </xf>
    <xf numFmtId="0" fontId="0" fillId="0" borderId="0"/>
    <xf numFmtId="9" fontId="9" fillId="0" borderId="0" applyFont="false" applyFill="false" applyBorder="false" applyAlignment="false" applyProtection="false">
      <alignment vertical="center"/>
    </xf>
    <xf numFmtId="9" fontId="9" fillId="0" borderId="0" applyFont="false" applyFill="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12" fillId="11" borderId="0" applyNumberFormat="false" applyBorder="false" applyAlignment="false" applyProtection="false"/>
    <xf numFmtId="0" fontId="5" fillId="3" borderId="0" applyNumberFormat="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0" fillId="0" borderId="0"/>
    <xf numFmtId="9" fontId="0" fillId="0" borderId="0" applyFont="false" applyFill="false" applyBorder="false" applyAlignment="false" applyProtection="false">
      <alignment vertical="center"/>
    </xf>
    <xf numFmtId="0" fontId="0" fillId="0" borderId="0" applyNumberFormat="false" applyFont="false" applyFill="false" applyBorder="false" applyAlignment="false" applyProtection="false"/>
    <xf numFmtId="9" fontId="0" fillId="0" borderId="0" applyFont="false" applyFill="false" applyBorder="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22" fillId="10" borderId="0" applyNumberFormat="false" applyBorder="false" applyAlignment="false" applyProtection="false"/>
    <xf numFmtId="0" fontId="14"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lignment vertical="center"/>
    </xf>
    <xf numFmtId="0" fontId="0" fillId="0" borderId="0"/>
    <xf numFmtId="0" fontId="6" fillId="3"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6" fillId="3" borderId="0" applyNumberFormat="false" applyBorder="false" applyAlignment="false" applyProtection="false">
      <alignment vertical="center"/>
    </xf>
    <xf numFmtId="0" fontId="21" fillId="0" borderId="0"/>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6" fillId="3"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6" fillId="4"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20" fillId="0" borderId="9" applyNumberFormat="false" applyFill="false" applyAlignment="false" applyProtection="false">
      <alignment vertical="center"/>
    </xf>
    <xf numFmtId="0" fontId="6" fillId="3"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8" applyNumberFormat="false" applyFill="false" applyAlignment="false" applyProtection="false">
      <alignment vertical="center"/>
    </xf>
    <xf numFmtId="0" fontId="18" fillId="0" borderId="8" applyNumberFormat="false" applyFill="false" applyAlignment="false" applyProtection="false">
      <alignment vertical="center"/>
    </xf>
    <xf numFmtId="0" fontId="18" fillId="0" borderId="8" applyNumberFormat="false" applyFill="false" applyAlignment="false" applyProtection="false">
      <alignment vertical="center"/>
    </xf>
    <xf numFmtId="0" fontId="18" fillId="0" borderId="8" applyNumberFormat="false" applyFill="false" applyAlignment="false" applyProtection="false">
      <alignment vertical="center"/>
    </xf>
    <xf numFmtId="0" fontId="0" fillId="0" borderId="0"/>
    <xf numFmtId="0" fontId="6" fillId="3"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0" fillId="0" borderId="0"/>
    <xf numFmtId="0" fontId="0" fillId="0" borderId="0"/>
    <xf numFmtId="0" fontId="14" fillId="0" borderId="6" applyNumberFormat="false" applyFill="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9" fillId="0" borderId="8" applyNumberFormat="false" applyFill="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xf numFmtId="0" fontId="14" fillId="0" borderId="6" applyNumberFormat="false" applyFill="false" applyAlignment="false" applyProtection="false">
      <alignment vertical="center"/>
    </xf>
    <xf numFmtId="0" fontId="6" fillId="4"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3" borderId="0" applyNumberFormat="false" applyBorder="false" applyAlignment="false" applyProtection="false">
      <alignment vertical="center"/>
    </xf>
    <xf numFmtId="0" fontId="0" fillId="0" borderId="0"/>
    <xf numFmtId="0" fontId="14"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5" fillId="3" borderId="0" applyNumberFormat="false" applyBorder="false" applyAlignment="false" applyProtection="false">
      <alignment vertical="center"/>
    </xf>
    <xf numFmtId="0" fontId="0" fillId="0" borderId="0" applyNumberFormat="false" applyFont="false" applyFill="false" applyBorder="false" applyAlignment="false" applyProtection="false"/>
    <xf numFmtId="0" fontId="11"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2" fillId="7" borderId="0" applyNumberFormat="false" applyBorder="false" applyAlignment="false" applyProtection="false"/>
    <xf numFmtId="0" fontId="11" fillId="0" borderId="0" applyNumberFormat="false" applyFill="false" applyBorder="false" applyAlignment="false" applyProtection="false">
      <alignment vertical="center"/>
    </xf>
    <xf numFmtId="0" fontId="0" fillId="0" borderId="0" applyNumberFormat="false" applyFont="false" applyFill="false" applyBorder="false" applyAlignment="false" applyProtection="false"/>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3" fillId="14" borderId="0" applyNumberFormat="false" applyBorder="false" applyAlignment="false" applyProtection="false"/>
    <xf numFmtId="0" fontId="0" fillId="0" borderId="0"/>
    <xf numFmtId="0" fontId="0" fillId="0" borderId="0"/>
    <xf numFmtId="0" fontId="7" fillId="6" borderId="0" applyNumberFormat="false" applyBorder="false" applyAlignment="false" applyProtection="false">
      <alignment vertical="center"/>
    </xf>
    <xf numFmtId="0" fontId="10" fillId="0" borderId="1">
      <alignment horizontal="distributed" vertical="center" wrapText="true"/>
    </xf>
    <xf numFmtId="0" fontId="10" fillId="0" borderId="1">
      <alignment horizontal="distributed" vertical="center" wrapText="true"/>
    </xf>
    <xf numFmtId="0" fontId="10" fillId="0" borderId="1">
      <alignment horizontal="distributed" vertical="center" wrapText="true"/>
    </xf>
    <xf numFmtId="0" fontId="19" fillId="0" borderId="8" applyNumberFormat="false" applyFill="false" applyAlignment="false" applyProtection="false">
      <alignment vertical="center"/>
    </xf>
    <xf numFmtId="0" fontId="6" fillId="3"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9" fontId="9" fillId="0" borderId="0" applyFont="false" applyFill="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0" fillId="0" borderId="0">
      <alignment vertical="center"/>
    </xf>
    <xf numFmtId="0" fontId="0" fillId="0" borderId="0">
      <alignment vertical="center"/>
    </xf>
    <xf numFmtId="0" fontId="6"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8" fillId="0" borderId="0">
      <alignment vertical="center"/>
    </xf>
    <xf numFmtId="0" fontId="8" fillId="0" borderId="0">
      <alignment vertical="center"/>
    </xf>
    <xf numFmtId="0" fontId="6"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45" fillId="19" borderId="10" applyNumberFormat="false" applyAlignment="false" applyProtection="false">
      <alignment vertical="center"/>
    </xf>
    <xf numFmtId="0" fontId="0" fillId="0" borderId="0" applyNumberFormat="false" applyFont="false" applyFill="false" applyBorder="false" applyAlignment="false" applyProtection="false"/>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22" fillId="3" borderId="0" applyNumberFormat="false" applyBorder="false" applyAlignment="false" applyProtection="false"/>
    <xf numFmtId="0" fontId="7" fillId="5"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0" fillId="0" borderId="0"/>
    <xf numFmtId="0" fontId="44" fillId="9" borderId="0" applyNumberFormat="false" applyBorder="false" applyAlignment="false" applyProtection="false">
      <alignment vertical="center"/>
    </xf>
    <xf numFmtId="0" fontId="0" fillId="0" borderId="0"/>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26">
    <xf numFmtId="0" fontId="0" fillId="0" borderId="0" xfId="0"/>
    <xf numFmtId="0" fontId="1" fillId="0" borderId="0" xfId="0" applyFont="true" applyAlignment="true">
      <alignment horizontal="center" vertical="center"/>
    </xf>
    <xf numFmtId="0" fontId="1" fillId="0" borderId="0" xfId="0" applyFont="true" applyAlignment="true">
      <alignment horizontal="center" vertical="center"/>
    </xf>
    <xf numFmtId="0" fontId="0" fillId="0" borderId="0" xfId="0" applyAlignment="true">
      <alignment wrapText="true"/>
    </xf>
    <xf numFmtId="0" fontId="0" fillId="0" borderId="0" xfId="0" applyAlignment="true">
      <alignment horizontal="right"/>
    </xf>
    <xf numFmtId="0" fontId="2" fillId="0" borderId="0" xfId="0" applyFont="true" applyAlignment="true">
      <alignment horizontal="center" vertical="center"/>
    </xf>
    <xf numFmtId="0" fontId="2" fillId="0" borderId="0" xfId="0" applyFont="true" applyAlignment="true">
      <alignment horizontal="center" vertical="center"/>
    </xf>
    <xf numFmtId="0" fontId="0" fillId="0" borderId="1" xfId="0" applyBorder="true" applyAlignment="true">
      <alignment horizontal="center"/>
    </xf>
    <xf numFmtId="0" fontId="0" fillId="0" borderId="1" xfId="0" applyBorder="true"/>
    <xf numFmtId="0" fontId="0" fillId="0" borderId="1" xfId="0" applyBorder="true" applyAlignment="true">
      <alignment horizontal="center" vertical="center"/>
    </xf>
    <xf numFmtId="0" fontId="0" fillId="0" borderId="0" xfId="0" applyAlignment="true">
      <alignment horizontal="center" vertical="center" wrapText="true"/>
    </xf>
    <xf numFmtId="0" fontId="0" fillId="0" borderId="0" xfId="0" applyAlignment="true">
      <alignment horizontal="center" vertical="center"/>
    </xf>
    <xf numFmtId="0" fontId="0" fillId="0" borderId="2" xfId="0" applyBorder="true"/>
    <xf numFmtId="0" fontId="0" fillId="0" borderId="3" xfId="0" applyBorder="true"/>
    <xf numFmtId="0" fontId="0" fillId="0" borderId="4" xfId="0" applyBorder="true"/>
    <xf numFmtId="0" fontId="0" fillId="0" borderId="5" xfId="0" applyBorder="true"/>
    <xf numFmtId="0" fontId="0" fillId="0" borderId="1" xfId="0" applyBorder="true" applyAlignment="true"/>
    <xf numFmtId="0" fontId="0" fillId="0" borderId="5" xfId="0" applyBorder="true"/>
    <xf numFmtId="0" fontId="0" fillId="0" borderId="0" xfId="0" applyAlignment="true">
      <alignment horizontal="right"/>
    </xf>
    <xf numFmtId="0" fontId="0" fillId="0" borderId="0" xfId="0" applyAlignment="true"/>
    <xf numFmtId="0" fontId="2" fillId="0" borderId="0" xfId="0" applyFont="true" applyAlignment="true">
      <alignment horizontal="center" vertical="center" wrapText="true"/>
    </xf>
    <xf numFmtId="0" fontId="2" fillId="0" borderId="0" xfId="0" applyFont="true" applyAlignment="true">
      <alignment horizontal="left" vertical="center"/>
    </xf>
    <xf numFmtId="0" fontId="0" fillId="0" borderId="0" xfId="0" applyFont="true"/>
    <xf numFmtId="0" fontId="0" fillId="2" borderId="0" xfId="0" applyFill="true"/>
    <xf numFmtId="0" fontId="0" fillId="2" borderId="1" xfId="0" applyFill="true" applyBorder="true"/>
    <xf numFmtId="0" fontId="3" fillId="0" borderId="0" xfId="0" applyFont="true"/>
  </cellXfs>
  <cellStyles count="4037">
    <cellStyle name="常规" xfId="0" builtinId="0"/>
    <cellStyle name="好_重大支出测算 6" xfId="1"/>
    <cellStyle name="好_同德 2 3 5" xfId="2"/>
    <cellStyle name="好_同德 2 2 5" xfId="3"/>
    <cellStyle name="差_汇总表 2 4" xfId="4"/>
    <cellStyle name="好_重大支出测算 5" xfId="5"/>
    <cellStyle name="差_核定人数对比_财力性转移支付2010年预算参考数 4 2" xfId="6"/>
    <cellStyle name="差_成本差异系数 2 3" xfId="7"/>
    <cellStyle name="好_同德 2 2 4" xfId="8"/>
    <cellStyle name="差_测算结果_财力性转移支付2010年预算参考数 3 2" xfId="9"/>
    <cellStyle name="差_测算结果_财力性转移支付2010年预算参考数 3" xfId="10"/>
    <cellStyle name="好_转移支付 2 3 4" xfId="11"/>
    <cellStyle name="好_云南省2008年转移支付测算——州市本级考核部分及政策性测算_财力性转移支付2010年预算参考数 8" xfId="12"/>
    <cellStyle name="差_汇总表 2 3" xfId="13"/>
    <cellStyle name="差_2008年支出调整_财政收支2015年预计及2016年代编预算表(债管)" xfId="14"/>
    <cellStyle name="好_重大支出测算 4" xfId="15"/>
    <cellStyle name="好_云南省2008年转移支付测算——州市本级考核部分及政策性测算_财力性转移支付2010年预算参考数 4" xfId="16"/>
    <cellStyle name="差_2007年一般预算支出剔除 5" xfId="17"/>
    <cellStyle name="差_2006年全省财力计算表（中央、决算） 5" xfId="18"/>
    <cellStyle name="差_汇总表4 6" xfId="19"/>
    <cellStyle name="差_2006年全省财力计算表（中央、决算） 3" xfId="20"/>
    <cellStyle name="常规 22 6" xfId="21"/>
    <cellStyle name="常规 17 6" xfId="22"/>
    <cellStyle name="差_市辖区测算-新科目（20080626）_民生政策最低支出需求 2 3 2" xfId="23"/>
    <cellStyle name="差_含权责发生制 2 4" xfId="24"/>
    <cellStyle name="差_分析缺口率 5 2" xfId="25"/>
    <cellStyle name="差_2008年全省汇总收支计算表_表一" xfId="26"/>
    <cellStyle name="差_2006年34青海_财政收支2015年预计及2016年代编预算表(债管)" xfId="27"/>
    <cellStyle name="差_2006年34青海_财力性转移支付2010年预算参考数_财政收支2015年预计及2016年代编预算表(债管)" xfId="28"/>
    <cellStyle name="好_人员工资和公用经费2_财力性转移支付2010年预算参考数 3 4" xfId="29"/>
    <cellStyle name="差_人员工资和公用经费2 2" xfId="30"/>
    <cellStyle name="差_测算结果 6" xfId="31"/>
    <cellStyle name="差_2006年34青海_财力性转移支付2010年预算参考数_表一" xfId="32"/>
    <cellStyle name="好_其他部门(按照总人口测算）—20080416 2 2 2" xfId="33"/>
    <cellStyle name="差_行政公检法测算_民生政策最低支出需求_财力性转移支付2010年预算参考数 2" xfId="34"/>
    <cellStyle name="好_gdp 2 2" xfId="35"/>
    <cellStyle name="差_2006年34青海 5 2" xfId="36"/>
    <cellStyle name="好_测算结果汇总_财力性转移支付2010年预算参考数 2 5" xfId="37"/>
    <cellStyle name="差_2006年34青海 5" xfId="38"/>
    <cellStyle name="好_安徽 缺口县区测算(地方填报)1_财力性转移支付2010年预算参考数 2 3 5" xfId="39"/>
    <cellStyle name="好_安徽 缺口县区测算(地方填报)1_财力性转移支付2010年预算参考数 2 2 5" xfId="40"/>
    <cellStyle name="好_22湖南_财政收支2015年预计及2016年代编预算表(债管)" xfId="41"/>
    <cellStyle name="好_测算结果汇总_财力性转移支付2010年预算参考数 2 3" xfId="42"/>
    <cellStyle name="好_县市旗测算-新科目（20080626）_民生政策最低支出需求_表一" xfId="43"/>
    <cellStyle name="好_测算结果汇总_财力性转移支付2010年预算参考数 2 2 4" xfId="44"/>
    <cellStyle name="差_2006年34青海 2 4" xfId="45"/>
    <cellStyle name="差_分科目情况_含权责发生制 2 2 2" xfId="46"/>
    <cellStyle name="好_教育(按照总人口测算）—20080416_县市旗测算-新科目（含人口规模效应） 2 6" xfId="47"/>
    <cellStyle name="好_测算结果汇总_财力性转移支付2010年预算参考数 2 2" xfId="48"/>
    <cellStyle name="差_Book1 2 4" xfId="49"/>
    <cellStyle name="差_2006年34青海" xfId="50"/>
    <cellStyle name="好_县市旗测算20080508_民生政策最低支出需求_财力性转移支付2010年预算参考数 2 3 2 2" xfId="51"/>
    <cellStyle name="差_2006年33甘肃_财政收支2015年预计及2016年代编预算表(债管)" xfId="52"/>
    <cellStyle name="好_行政公检法测算_民生政策最低支出需求_财力性转移支付2010年预算参考数 4" xfId="53"/>
    <cellStyle name="差_2006年33甘肃_Sheet1" xfId="54"/>
    <cellStyle name="差_2006年33甘肃 2 4" xfId="55"/>
    <cellStyle name="差_人员工资和公用经费2_财力性转移支付2010年预算参考数 6" xfId="56"/>
    <cellStyle name="差_2006年33甘肃 2 2 2" xfId="57"/>
    <cellStyle name="差_行政(燃修费)_民生政策最低支出需求 2 4" xfId="58"/>
    <cellStyle name="差_河南 缺口县区测算(地方填报) 2 3" xfId="59"/>
    <cellStyle name="差_2006年30云南 6" xfId="60"/>
    <cellStyle name="差_汇总表_财力性转移支付2010年预算参考数" xfId="61"/>
    <cellStyle name="差_2006年30云南 5 2" xfId="62"/>
    <cellStyle name="差_行政(燃修费)_民生政策最低支出需求 2 2 2" xfId="63"/>
    <cellStyle name="差_2006年30云南 4 2" xfId="64"/>
    <cellStyle name="好_人员工资和公用经费2_财力性转移支付2010年预算参考数 2 2 2 2" xfId="65"/>
    <cellStyle name="差_2006年30云南 3 2" xfId="66"/>
    <cellStyle name="差_行政公检法测算_县市旗测算-新科目（含人口规模效应）_财力性转移支付2010年预算参考数_财政收支2015年预计及2016年代编预算表(债管)" xfId="67"/>
    <cellStyle name="差_Book1_财力性转移支付2010年预算参考数 4 2" xfId="68"/>
    <cellStyle name="差_2006年30云南 2 3" xfId="69"/>
    <cellStyle name="差_附表_Sheet1" xfId="70"/>
    <cellStyle name="好_县区合并测算20080421_民生政策最低支出需求 2 7" xfId="71"/>
    <cellStyle name="差_2006年30云南" xfId="72"/>
    <cellStyle name="差_2006年28四川_财政收支2015年预计及2016年代编预算表(债管)" xfId="73"/>
    <cellStyle name="好_行政(燃修费)_民生政策最低支出需求 5" xfId="74"/>
    <cellStyle name="常规 150 2" xfId="75"/>
    <cellStyle name="差_20河南_财力性转移支付2010年预算参考数 3" xfId="76"/>
    <cellStyle name="差_河南 缺口县区测算(地方填报) 2 2 2" xfId="77"/>
    <cellStyle name="差_2006年28四川_财力性转移支付2010年预算参考数_财政收支2015年预计及2016年代编预算表(债管)" xfId="78"/>
    <cellStyle name="差_2006年28四川_财力性转移支付2010年预算参考数_Sheet1" xfId="79"/>
    <cellStyle name="差_人员工资和公用经费2_财力性转移支付2010年预算参考数 2 4" xfId="80"/>
    <cellStyle name="差_2006年28四川 5" xfId="81"/>
    <cellStyle name="好_县市旗测算20080508_财力性转移支付2010年预算参考数 4" xfId="82"/>
    <cellStyle name="差_人员工资和公用经费2_财力性转移支付2010年预算参考数 2 3 2" xfId="83"/>
    <cellStyle name="差_2006年34青海_财力性转移支付2010年预算参考数 2 3 2" xfId="84"/>
    <cellStyle name="差_2006年28四川 3 2" xfId="85"/>
    <cellStyle name="差_2006年28四川 3" xfId="86"/>
    <cellStyle name="好_2007年一般预算支出剔除 2 2" xfId="87"/>
    <cellStyle name="差_2006年28四川 2 3" xfId="88"/>
    <cellStyle name="差_行政公检法测算_民生政策最低支出需求_财政收支2015年预计及2016年代编预算表(债管)" xfId="89"/>
    <cellStyle name="差_2006年28四川 2" xfId="90"/>
    <cellStyle name="差_汇总-县级财政报表附表_表一" xfId="91"/>
    <cellStyle name="差_2006年28四川" xfId="92"/>
    <cellStyle name="差_2006年27重庆_财力性转移支付2010年预算参考数_Sheet1" xfId="93"/>
    <cellStyle name="差_行政（人员）_财力性转移支付2010年预算参考数 5 2" xfId="94"/>
    <cellStyle name="差_2006年27重庆_财力性转移支付2010年预算参考数 4 2" xfId="95"/>
    <cellStyle name="差_2006年27重庆_财力性转移支付2010年预算参考数 3 2" xfId="96"/>
    <cellStyle name="输入 4" xfId="97"/>
    <cellStyle name="强调 1 8 2" xfId="98"/>
    <cellStyle name="好_行政公检法测算_财力性转移支付2010年预算参考数 2" xfId="99"/>
    <cellStyle name="差_28四川_财力性转移支付2010年预算参考数 3 2" xfId="100"/>
    <cellStyle name="差_5334_2006年迪庆县级财政报表附表 5 2" xfId="101"/>
    <cellStyle name="差_2006年27重庆_财力性转移支付2010年预算参考数 2 2 2" xfId="102"/>
    <cellStyle name="好_青海 缺口县区测算(地方填报)_财力性转移支付2010年预算参考数 2 4 2" xfId="103"/>
    <cellStyle name="差_2006年27重庆_财力性转移支付2010年预算参考数 2" xfId="104"/>
    <cellStyle name="差_gdp_财政收支2015年预计及2016年代编预算表(债管)" xfId="105"/>
    <cellStyle name="差_2008年一般预算支出预计 3 2" xfId="106"/>
    <cellStyle name="差_2006年27重庆_财力性转移支付2010年预算参考数" xfId="107"/>
    <cellStyle name="差_28四川_财力性转移支付2010年预算参考数 5" xfId="108"/>
    <cellStyle name="差_2006年27重庆_表一" xfId="109"/>
    <cellStyle name="差_不含人员经费系数 4" xfId="110"/>
    <cellStyle name="千位分隔[0] 2 2 2 3 4" xfId="111"/>
    <cellStyle name="差_2006年27重庆 6" xfId="112"/>
    <cellStyle name="差_2006年27重庆 5" xfId="113"/>
    <cellStyle name="差_2006年27重庆 4" xfId="114"/>
    <cellStyle name="差_2006年27重庆 2 4" xfId="115"/>
    <cellStyle name="强调 3 4" xfId="116"/>
    <cellStyle name="差_2006年27重庆 2 3 2" xfId="117"/>
    <cellStyle name="差_农林水和城市维护标准支出20080505－县区合计_不含人员经费系数 2 2 2" xfId="118"/>
    <cellStyle name="差_30云南_1_财力性转移支付2010年预算参考数_财政收支2015年预计及2016年代编预算表(债管)" xfId="119"/>
    <cellStyle name="差_2006年22湖南_财力性转移支付2010年预算参考数 5 2" xfId="120"/>
    <cellStyle name="好_县区合并测算20080421_不含人员经费系数_财力性转移支付2010年预算参考数 2 8" xfId="121"/>
    <cellStyle name="差_2006年22湖南_财力性转移支付2010年预算参考数 4" xfId="122"/>
    <cellStyle name="常规 6_2013年红本" xfId="123"/>
    <cellStyle name="差_2006年22湖南_财力性转移支付2010年预算参考数 3" xfId="124"/>
    <cellStyle name="好_同德 2 3 4" xfId="125"/>
    <cellStyle name="差_测算结果_财力性转移支付2010年预算参考数 4 2" xfId="126"/>
    <cellStyle name="差_22湖南 2 4" xfId="127"/>
    <cellStyle name="差_行政（人员）_不含人员经费系数_财力性转移支付2010年预算参考数" xfId="128"/>
    <cellStyle name="差_30云南 5 2" xfId="129"/>
    <cellStyle name="好_农林水和城市维护标准支出20080505－县区合计_财力性转移支付2010年预算参考数 2 2 5" xfId="130"/>
    <cellStyle name="差_2006年22湖南 5 2" xfId="131"/>
    <cellStyle name="好_县区合并测算20080421_民生政策最低支出需求_财力性转移支付2010年预算参考数 2 2 2 2" xfId="132"/>
    <cellStyle name="差_县市旗测算-新科目（20080626）_民生政策最低支出需求_财力性转移支付2010年预算参考数 2 4" xfId="133"/>
    <cellStyle name="差_2006年22湖南 5" xfId="134"/>
    <cellStyle name="差_县市旗测算-新科目（20080626）_民生政策最低支出需求_财力性转移支付2010年预算参考数 2 3" xfId="135"/>
    <cellStyle name="好_缺口县区测算（11.13）_财力性转移支付2010年预算参考数 2 4" xfId="136"/>
    <cellStyle name="好_市辖区测算20080510_不含人员经费系数 2 4 2" xfId="137"/>
    <cellStyle name="常规 75 5 3" xfId="138"/>
    <cellStyle name="差_2006年22湖南 2 4" xfId="139"/>
    <cellStyle name="差_2006年22湖南 2 3" xfId="140"/>
    <cellStyle name="差_汇总表_财力性转移支付2010年预算参考数 2 3" xfId="141"/>
    <cellStyle name="差_2006年22湖南 2 2 2" xfId="142"/>
    <cellStyle name="好_云南 缺口县区测算(地方填报) 8 2" xfId="143"/>
    <cellStyle name="好_县市旗测算-新科目（20080627）_不含人员经费系数 2 2 4" xfId="144"/>
    <cellStyle name="好_附表2：2015年项目库分类汇总 - 汇总各处室 - 发小代1.27" xfId="145"/>
    <cellStyle name="好_县市旗测算-新科目（20080627）_不含人员经费系数 2 2 3" xfId="146"/>
    <cellStyle name="好_县市旗测算-新科目（20080627）_不含人员经费系数 2 2 2" xfId="147"/>
    <cellStyle name="常规 2 2 12 2" xfId="148"/>
    <cellStyle name="差_2_财力性转移支付2010年预算参考数 2 4" xfId="149"/>
    <cellStyle name="差_2_财力性转移支付2010年预算参考数 2 3 2" xfId="150"/>
    <cellStyle name="强调 2 2 2 5" xfId="151"/>
    <cellStyle name="差_27重庆_财力性转移支付2010年预算参考数_表一" xfId="152"/>
    <cellStyle name="差_2_财力性转移支付2010年预算参考数 2 3" xfId="153"/>
    <cellStyle name="好_其他部门(按照总人口测算）—20080416_财力性转移支付2010年预算参考数 2 2 2 3" xfId="154"/>
    <cellStyle name="差_2_财力性转移支付2010年预算参考数 2 2 2" xfId="155"/>
    <cellStyle name="差_22湖南_财力性转移支付2010年预算参考数_财政收支2015年预计及2016年代编预算表(债管)" xfId="156"/>
    <cellStyle name="差_2_财力性转移支付2010年预算参考数 2" xfId="157"/>
    <cellStyle name="好_1_财力性转移支付2010年预算参考数_Sheet1" xfId="158"/>
    <cellStyle name="差_2008年预计支出与2007年对比 5" xfId="159"/>
    <cellStyle name="好_县市旗测算20080508_不含人员经费系数_财力性转移支付2010年预算参考数 2 2 3" xfId="160"/>
    <cellStyle name="好_2006年28四川 2 2 2" xfId="161"/>
    <cellStyle name="差_县区合并测算20080423(按照各省比重）_县市旗测算-新科目（含人口规模效应）_财力性转移支付2010年预算参考数 3 2" xfId="162"/>
    <cellStyle name="差_河南 缺口县区测算(地方填报白)_财力性转移支付2010年预算参考数 4 2" xfId="163"/>
    <cellStyle name="差_河南 缺口县区测算(地方填报)_财力性转移支付2010年预算参考数 5 2" xfId="164"/>
    <cellStyle name="差_2006年33甘肃 2 3 2" xfId="165"/>
    <cellStyle name="差_城建部门_表一" xfId="166"/>
    <cellStyle name="差_2_Sheet1" xfId="167"/>
    <cellStyle name="差_2 6" xfId="168"/>
    <cellStyle name="差_2 5 2" xfId="169"/>
    <cellStyle name="差_5334_2006年迪庆县级财政报表附表 6" xfId="170"/>
    <cellStyle name="差_2 4 2" xfId="171"/>
    <cellStyle name="差_2 4" xfId="172"/>
    <cellStyle name="差_公共财政一般性转移支付测算表0918" xfId="173"/>
    <cellStyle name="差_2 3 2" xfId="174"/>
    <cellStyle name="差_2 3" xfId="175"/>
    <cellStyle name="差_2006年27重庆_财力性转移支付2010年预算参考数 2 2" xfId="176"/>
    <cellStyle name="差_2 2 3 2" xfId="177"/>
    <cellStyle name="差_行政（人员）_县市旗测算-新科目（含人口规模效应）_财力性转移支付2010年预算参考数_表一" xfId="178"/>
    <cellStyle name="差_2015年社会保险基金预算（1.27再修改-修改打印格式2） 5 2" xfId="179"/>
    <cellStyle name="差_县区合并测算20080421_民生政策最低支出需求_财力性转移支付2010年预算参考数 5" xfId="180"/>
    <cellStyle name="差_14安徽_财力性转移支付2010年预算参考数_Sheet1" xfId="181"/>
    <cellStyle name="差_14安徽_财力性转移支付2010年预算参考数 2 4" xfId="182"/>
    <cellStyle name="差_2008年支出调整" xfId="183"/>
    <cellStyle name="差_14安徽_财力性转移支付2010年预算参考数 2 3 2" xfId="184"/>
    <cellStyle name="差_14安徽_财力性转移支付2010年预算参考数 2 2 2" xfId="185"/>
    <cellStyle name="好_云南 缺口县区测算(地方填报) 6 2" xfId="186"/>
    <cellStyle name="差_含权责发生制_1 2" xfId="187"/>
    <cellStyle name="差_2006年28四川_表一" xfId="188"/>
    <cellStyle name="差_14安徽 6" xfId="189"/>
    <cellStyle name="好_山东省民生支出标准 3 4" xfId="190"/>
    <cellStyle name="好_农林水和城市维护标准支出20080505－县区合计_民生政策最低支出需求 4" xfId="191"/>
    <cellStyle name="差_12滨州_财力性转移支付2010年预算参考数_表一" xfId="192"/>
    <cellStyle name="差_行政（人员）_不含人员经费系数 2 2" xfId="193"/>
    <cellStyle name="差_12滨州_财力性转移支付2010年预算参考数_Sheet1" xfId="194"/>
    <cellStyle name="差_2014调整事项 2 2 2" xfId="195"/>
    <cellStyle name="差_12滨州_财力性转移支付2010年预算参考数 5 2" xfId="196"/>
    <cellStyle name="差_2014调整事项 2 2" xfId="197"/>
    <cellStyle name="差_12滨州_财力性转移支付2010年预算参考数 5" xfId="198"/>
    <cellStyle name="差_12滨州_财力性转移支付2010年预算参考数 4 2" xfId="199"/>
    <cellStyle name="差_县市旗测算-新科目（20080626）_县市旗测算-新科目（含人口规模效应）_财力性转移支付2010年预算参考数_表一" xfId="200"/>
    <cellStyle name="差_12滨州_财力性转移支付2010年预算参考数 4" xfId="201"/>
    <cellStyle name="差_12滨州_财力性转移支付2010年预算参考数 3 2" xfId="202"/>
    <cellStyle name="差_第五部分(才淼、饶永宏） 6" xfId="203"/>
    <cellStyle name="差_12滨州_财力性转移支付2010年预算参考数 3" xfId="204"/>
    <cellStyle name="差_2013年红本 2 2" xfId="205"/>
    <cellStyle name="差_缺口县区测算(按核定人数) 3 2" xfId="206"/>
    <cellStyle name="差_530629_2006年县级财政报表附表 2 3 2" xfId="207"/>
    <cellStyle name="差_12滨州_财力性转移支付2010年预算参考数 2 4" xfId="208"/>
    <cellStyle name="差_12滨州_财力性转移支付2010年预算参考数 2 3" xfId="209"/>
    <cellStyle name="差_第五部分(才淼、饶永宏） 5 2" xfId="210"/>
    <cellStyle name="差_12滨州_财力性转移支付2010年预算参考数 2 2" xfId="211"/>
    <cellStyle name="差_第五部分(才淼、饶永宏） 5" xfId="212"/>
    <cellStyle name="差_12滨州_财力性转移支付2010年预算参考数 2" xfId="213"/>
    <cellStyle name="好_34青海_1_财力性转移支付2010年预算参考数 3" xfId="214"/>
    <cellStyle name="差_12滨州_Sheet1" xfId="215"/>
    <cellStyle name="好_卫生部门_财力性转移支付2010年预算参考数 3 2 2" xfId="216"/>
    <cellStyle name="常规 13 2 2 3 2" xfId="217"/>
    <cellStyle name="差_县市旗测算20080508_不含人员经费系数_财力性转移支付2010年预算参考数 2 3 2" xfId="218"/>
    <cellStyle name="差_11大理_财力性转移支付2010年预算参考数_表一" xfId="219"/>
    <cellStyle name="差_11大理_财力性转移支付2010年预算参考数_Sheet1" xfId="220"/>
    <cellStyle name="差_11大理_财力性转移支付2010年预算参考数 6" xfId="221"/>
    <cellStyle name="强调 2 4" xfId="222"/>
    <cellStyle name="差_11大理_财力性转移支付2010年预算参考数 5 2" xfId="223"/>
    <cellStyle name="差_行政公检法测算_不含人员经费系数_财力性转移支付2010年预算参考数 2 4" xfId="224"/>
    <cellStyle name="差_行政公检法测算_不含人员经费系数_财力性转移支付2010年预算参考数 2 3 2" xfId="225"/>
    <cellStyle name="差_11大理_财力性转移支付2010年预算参考数 4 2" xfId="226"/>
    <cellStyle name="常规 69 2 4" xfId="227"/>
    <cellStyle name="差_行政公检法测算_不含人员经费系数_财力性转移支付2010年预算参考数 2 2 2" xfId="228"/>
    <cellStyle name="差_11大理_财力性转移支付2010年预算参考数 3" xfId="229"/>
    <cellStyle name="差_2_财力性转移支付2010年预算参考数 3" xfId="230"/>
    <cellStyle name="好_1.16-2015年省级国有资本经营预算表（按人大财经委初审意见修改）_1219新濠江区财政收支2015年预计及2016年代编预算表" xfId="231"/>
    <cellStyle name="差_11大理_财力性转移支付2010年预算参考数 2 2" xfId="232"/>
    <cellStyle name="差_11大理_财力性转移支付2010年预算参考数 2" xfId="233"/>
    <cellStyle name="好_分科目情况_含权责发生制 2 5" xfId="234"/>
    <cellStyle name="差_11大理_Sheet1" xfId="235"/>
    <cellStyle name="差_11大理 4 2" xfId="236"/>
    <cellStyle name="差_11大理 3 2" xfId="237"/>
    <cellStyle name="好_0605石屏县_财力性转移支付2010年预算参考数 3 2" xfId="238"/>
    <cellStyle name="差_11大理 2 2 2" xfId="239"/>
    <cellStyle name="差_11大理" xfId="240"/>
    <cellStyle name="差_附表2：2015年项目库分类汇总 - 汇总各处室 - 发小代1.27 4" xfId="241"/>
    <cellStyle name="差_1110洱源县_财政收支2015年预计及2016年代编预算表(债管)" xfId="242"/>
    <cellStyle name="常规 2 3 2 6" xfId="243"/>
    <cellStyle name="差_1110洱源县_财力性转移支付2010年预算参考数_财政收支2015年预计及2016年代编预算表(债管)" xfId="244"/>
    <cellStyle name="差_汇总表" xfId="245"/>
    <cellStyle name="差_1110洱源县_财力性转移支付2010年预算参考数 6" xfId="246"/>
    <cellStyle name="差_1110洱源县_财力性转移支付2010年预算参考数 5" xfId="247"/>
    <cellStyle name="好_核定人数对比_财力性转移支付2010年预算参考数 2 4 3" xfId="248"/>
    <cellStyle name="差_汇总-县级财政报表附表 2" xfId="249"/>
    <cellStyle name="差_教育(按照总人口测算）—20080416_不含人员经费系数_财力性转移支付2010年预算参考数 2 2 2" xfId="250"/>
    <cellStyle name="差_成本差异系数（含人口规模）_财力性转移支付2010年预算参考数 4" xfId="251"/>
    <cellStyle name="好_教育(按照总人口测算）—20080416_不含人员经费系数 7" xfId="252"/>
    <cellStyle name="好_核定人数对比_财力性转移支付2010年预算参考数 2 2 5" xfId="253"/>
    <cellStyle name="差_卫生(按照总人口测算）—20080416_不含人员经费系数_财力性转移支付2010年预算参考数 3" xfId="254"/>
    <cellStyle name="千位分隔[0] 2 2 2 3 3" xfId="255"/>
    <cellStyle name="差_1110洱源县_财力性转移支付2010年预算参考数 2 4" xfId="256"/>
    <cellStyle name="差_卫生(按照总人口测算）—20080416_县市旗测算-新科目（含人口规模效应）_财力性转移支付2010年预算参考数 3 2" xfId="257"/>
    <cellStyle name="差_不含人员经费系数_Sheet1" xfId="258"/>
    <cellStyle name="好_教育(按照总人口测算）—20080416_不含人员经费系数 6" xfId="259"/>
    <cellStyle name="好_核定人数对比_财力性转移支付2010年预算参考数 2 2 4" xfId="260"/>
    <cellStyle name="差_卫生(按照总人口测算）—20080416_不含人员经费系数_财力性转移支付2010年预算参考数 2" xfId="261"/>
    <cellStyle name="千位分隔[0] 2 2 2 3 2" xfId="262"/>
    <cellStyle name="差_1110洱源县_财力性转移支付2010年预算参考数 2 3" xfId="263"/>
    <cellStyle name="差_1110洱源县_表一" xfId="264"/>
    <cellStyle name="差_1110洱源县 5 2" xfId="265"/>
    <cellStyle name="好_卫生部门_表一" xfId="266"/>
    <cellStyle name="好_2013年红本_含权责发生制 2 2 3" xfId="267"/>
    <cellStyle name="差_1110洱源县 5" xfId="268"/>
    <cellStyle name="差_1110洱源县 2 3 2" xfId="269"/>
    <cellStyle name="差_2007年收支情况及2008年收支预计表(汇总表)_财力性转移支付2010年预算参考数_表一" xfId="270"/>
    <cellStyle name="差_1_财政收支2015年预计及2016年代编预算表(债管)" xfId="271"/>
    <cellStyle name="差_1_财力性转移支付2010年预算参考数_财政收支2015年预计及2016年代编预算表(债管)" xfId="272"/>
    <cellStyle name="差_河南 缺口县区测算(地方填报)_财力性转移支付2010年预算参考数 2 3 2" xfId="273"/>
    <cellStyle name="差_1_财力性转移支付2010年预算参考数 5 2" xfId="274"/>
    <cellStyle name="差_行政(燃修费)_财力性转移支付2010年预算参考数 5" xfId="275"/>
    <cellStyle name="差_1_财力性转移支付2010年预算参考数 4 2" xfId="276"/>
    <cellStyle name="差_行政（人员）_不含人员经费系数 6" xfId="277"/>
    <cellStyle name="差_1_财力性转移支付2010年预算参考数 3" xfId="278"/>
    <cellStyle name="常规 37 4 2" xfId="279"/>
    <cellStyle name="差_1110洱源县" xfId="280"/>
    <cellStyle name="差_1_财力性转移支付2010年预算参考数 2 4" xfId="281"/>
    <cellStyle name="差_行政（人员）_不含人员经费系数 5 2" xfId="282"/>
    <cellStyle name="差_1_财力性转移支付2010年预算参考数 2 2" xfId="283"/>
    <cellStyle name="常规 9 3 2 2" xfId="284"/>
    <cellStyle name="差_行政（人员）_不含人员经费系数 5" xfId="285"/>
    <cellStyle name="差_1_财力性转移支付2010年预算参考数 2" xfId="286"/>
    <cellStyle name="好_自行调整差异系数顺序_财力性转移支付2010年预算参考数 2 4 2" xfId="287"/>
    <cellStyle name="差_27重庆 2 2 2" xfId="288"/>
    <cellStyle name="差_1.8-2015年省级国有资本经营预算表（按人大财经委初审意见修改）_殷：2015年财政收支执行预计及2016年代编预算表" xfId="289"/>
    <cellStyle name="差_1.8-2015年省级国有资本经营预算表（按人大财经委初审意见修改）_财政收支2015年预计及2016年代编预算表(债管)" xfId="290"/>
    <cellStyle name="常规 20 8 2" xfId="291"/>
    <cellStyle name="常规 15 8 2" xfId="292"/>
    <cellStyle name="差_1.8-2015年省级国有资本经营预算表（按人大财经委初审意见修改）_财政收支2015年预计及2016年代编预算表" xfId="293"/>
    <cellStyle name="好_市辖区测算20080510_民生政策最低支出需求_财力性转移支付2010年预算参考数 2 7" xfId="294"/>
    <cellStyle name="常规 9 7 2" xfId="295"/>
    <cellStyle name="差_1.8-2015年省级国有资本经营预算表（按人大财经委初审意见修改）_（龙湖区）财政收支2015年预计及2016年代编预算表" xfId="296"/>
    <cellStyle name="好_核定人数下发表_财力性转移支付2010年预算参考数 2 3 4" xfId="297"/>
    <cellStyle name="差_1.8-2015年省级国有资本经营预算表（按人大财经委初审意见修改）_(12.19)江门市报送(补充表六)" xfId="298"/>
    <cellStyle name="常规 138 5" xfId="299"/>
    <cellStyle name="差_行政(燃修费) 3" xfId="300"/>
    <cellStyle name="差_1.8-2015年省级国有资本经营预算表（按人大财经委初审意见修改） 6" xfId="301"/>
    <cellStyle name="好_青海 缺口县区测算(地方填报)_财力性转移支付2010年预算参考数 3" xfId="302"/>
    <cellStyle name="常规 2 74 2 3" xfId="303"/>
    <cellStyle name="常规 2 69 2 3" xfId="304"/>
    <cellStyle name="常规 5 3 4" xfId="305"/>
    <cellStyle name="常规 138 4" xfId="306"/>
    <cellStyle name="差_成本差异系数（含人口规模） 2 4" xfId="307"/>
    <cellStyle name="差_1.8-2015年省级国有资本经营预算表（按人大财经委初审意见修改） 5" xfId="308"/>
    <cellStyle name="差_成本差异系数（含人口规模） 2 3" xfId="309"/>
    <cellStyle name="差_1.8-2015年省级国有资本经营预算表（按人大财经委初审意见修改） 4" xfId="310"/>
    <cellStyle name="常规 5 3 2" xfId="311"/>
    <cellStyle name="常规 138 2" xfId="312"/>
    <cellStyle name="差_成本差异系数（含人口规模） 2 2" xfId="313"/>
    <cellStyle name="差_1.8-2015年省级国有资本经营预算表（按人大财经委初审意见修改） 3" xfId="314"/>
    <cellStyle name="差_1.8-2015年省级国有资本经营预算表（按人大财经委初审意见修改） 2 3" xfId="315"/>
    <cellStyle name="差_1.8-2015年省级国有资本经营预算表（按人大财经委初审意见修改） 2" xfId="316"/>
    <cellStyle name="差_公共财政专项转移支付测算表0918 2 2 2" xfId="317"/>
    <cellStyle name="差_1.16-2015年省级国有资本经营预算表（按人大财经委初审意见修改）_财政收支2015年预计及2016年代编预算表(债管)" xfId="318"/>
    <cellStyle name="差_文体广播事业(按照总人口测算）—20080416_不含人员经费系数_财力性转移支付2010年预算参考数_财政收支2015年预计及2016年代编预算表(债管)" xfId="319"/>
    <cellStyle name="差_14安徽_Sheet1" xfId="320"/>
    <cellStyle name="好_2014公共预算支出情况表（0827）_Sheet1" xfId="321"/>
    <cellStyle name="好_教育(按照总人口测算）—20080416_不含人员经费系数 8 2" xfId="322"/>
    <cellStyle name="差_卫生(按照总人口测算）—20080416_不含人员经费系数_财力性转移支付2010年预算参考数 4 2" xfId="323"/>
    <cellStyle name="差_测算结果 3" xfId="324"/>
    <cellStyle name="强调文字颜色 3 5" xfId="325"/>
    <cellStyle name="差_1.16-2015年省级国有资本经营预算表（按人大财经委初审意见修改）_（龙湖区）财政收支2015年预计及2016年代编预算表" xfId="326"/>
    <cellStyle name="差_1.16-2015年省级国有资本经营预算表（按人大财经委初审意见修改） 6" xfId="327"/>
    <cellStyle name="差_1.16-2015年省级国有资本经营预算表（按人大财经委初审意见修改） 4 2" xfId="328"/>
    <cellStyle name="差_文体广播事业(按照总人口测算）—20080416_民生政策最低支出需求_财力性转移支付2010年预算参考数_Sheet1" xfId="329"/>
    <cellStyle name="差_14安徽_财力性转移支付2010年预算参考数 6" xfId="330"/>
    <cellStyle name="好_00省级(打印) 5 2" xfId="331"/>
    <cellStyle name="差_14安徽_财力性转移支付2010年预算参考数 5 2" xfId="332"/>
    <cellStyle name="差_2008年一般预算支出预计_财政收支2015年预计及2016年代编预算表(债管)" xfId="333"/>
    <cellStyle name="差_1.16-2015年省级国有资本经营预算表（按人大财经委初审意见修改） 2 3 2" xfId="334"/>
    <cellStyle name="好_分析缺口率_财力性转移支付2010年预算参考数 2 3 5" xfId="335"/>
    <cellStyle name="差_1.16-2015年省级国有资本经营预算表（按人大财经委初审意见修改） 2 2 2" xfId="336"/>
    <cellStyle name="好_县市旗测算-新科目（20080626）_财力性转移支付2010年预算参考数_表一" xfId="337"/>
    <cellStyle name="好_00省级(打印) 4 2" xfId="338"/>
    <cellStyle name="差_2006年34青海_表一" xfId="339"/>
    <cellStyle name="差_14安徽_财力性转移支付2010年预算参考数 4 2" xfId="340"/>
    <cellStyle name="差_2008年一般预算支出预计 2 4" xfId="341"/>
    <cellStyle name="好_市辖区测算-新科目（20080626）_不含人员经费系数_财力性转移支付2010年预算参考数 3 2 2" xfId="342"/>
    <cellStyle name="差_2006年全省财力计算表（中央、决算） 2 4" xfId="343"/>
    <cellStyle name="差_1 6" xfId="344"/>
    <cellStyle name="强调 3 2 3 2 2" xfId="345"/>
    <cellStyle name="好_汇总表4 3 4" xfId="346"/>
    <cellStyle name="差_2006年全省财力计算表（中央、决算） 2 3 2" xfId="347"/>
    <cellStyle name="好_汇总表4 2 4" xfId="348"/>
    <cellStyle name="差_行政（人员）_县市旗测算-新科目（含人口规模效应）_财力性转移支付2010年预算参考数 2" xfId="349"/>
    <cellStyle name="差_2006年全省财力计算表（中央、决算） 2 2 2" xfId="350"/>
    <cellStyle name="差_1 4 2" xfId="351"/>
    <cellStyle name="千位分隔[0] 3 2 3" xfId="352"/>
    <cellStyle name="好_汇总表_财力性转移支付2010年预算参考数 2 6" xfId="353"/>
    <cellStyle name="差_行政（人员）_县市旗测算-新科目（含人口规模效应）_财力性转移支付2010年预算参考数" xfId="354"/>
    <cellStyle name="差_汇总表4 5 2" xfId="355"/>
    <cellStyle name="好_县市旗测算-新科目（20080627）_县市旗测算-新科目（含人口规模效应） 2 2 2 3" xfId="356"/>
    <cellStyle name="差_2006年全省财力计算表（中央、决算） 2 2" xfId="357"/>
    <cellStyle name="差_1 4" xfId="358"/>
    <cellStyle name="千位分隔[0] 3 2 2 2" xfId="359"/>
    <cellStyle name="好_云南 缺口县区测算(地方填报) 2 7" xfId="360"/>
    <cellStyle name="差_2007一般预算支出口径剔除表 6" xfId="361"/>
    <cellStyle name="差_1 3 2" xfId="362"/>
    <cellStyle name="千位分隔[0] 3 2 2" xfId="363"/>
    <cellStyle name="常规 7 2 3 5" xfId="364"/>
    <cellStyle name="差_1 3" xfId="365"/>
    <cellStyle name="差_2.经费安排表" xfId="366"/>
    <cellStyle name="好_总人口 2 3 4" xfId="367"/>
    <cellStyle name="好_总人口 2 2 4" xfId="368"/>
    <cellStyle name="差_人员工资和公用经费3_财政收支2015年预计及2016年代编预算表(债管)" xfId="369"/>
    <cellStyle name="差_14安徽" xfId="370"/>
    <cellStyle name="差_1 2 2 2" xfId="371"/>
    <cellStyle name="常规 8 2 2 3 3" xfId="372"/>
    <cellStyle name="差_1 2 2" xfId="373"/>
    <cellStyle name="常规 7 2 3 4" xfId="374"/>
    <cellStyle name="差_2015年社会保险基金预算（1.27再修改-修改打印格式2） 4 2" xfId="375"/>
    <cellStyle name="差_1 2" xfId="376"/>
    <cellStyle name="差_2015年社会保险基金预算（1.27再修改-修改打印格式2） 4" xfId="377"/>
    <cellStyle name="差_1" xfId="378"/>
    <cellStyle name="差_5334_2006年迪庆县级财政报表附表 3 2" xfId="379"/>
    <cellStyle name="好_平邑 2 7" xfId="380"/>
    <cellStyle name="差_2008年全省汇总收支计算表_财力性转移支付2010年预算参考数 5" xfId="381"/>
    <cellStyle name="差_09黑龙江_财力性转移支付2010年预算参考数_Sheet1" xfId="382"/>
    <cellStyle name="差_09黑龙江_财力性转移支付2010年预算参考数 4 2" xfId="383"/>
    <cellStyle name="差_09黑龙江_财力性转移支付2010年预算参考数 3 2" xfId="384"/>
    <cellStyle name="差_行政（人员）_财力性转移支付2010年预算参考数_表一" xfId="385"/>
    <cellStyle name="差_行政公检法测算_民生政策最低支出需求_财力性转移支付2010年预算参考数 2 2" xfId="386"/>
    <cellStyle name="差_09黑龙江_财力性转移支付2010年预算参考数 3" xfId="387"/>
    <cellStyle name="差_09黑龙江_财力性转移支付2010年预算参考数 2 4" xfId="388"/>
    <cellStyle name="差_09黑龙江_财力性转移支付2010年预算参考数 2 3" xfId="389"/>
    <cellStyle name="差_09黑龙江_财力性转移支付2010年预算参考数 2 2 2" xfId="390"/>
    <cellStyle name="差_09黑龙江_财力性转移支付2010年预算参考数 2 2" xfId="391"/>
    <cellStyle name="差_县市旗测算20080508_县市旗测算-新科目（含人口规模效应）_财力性转移支付2010年预算参考数 2 2 2" xfId="392"/>
    <cellStyle name="差_09黑龙江 6" xfId="393"/>
    <cellStyle name="好_市辖区测算20080510_县市旗测算-新科目（含人口规模效应） 8" xfId="394"/>
    <cellStyle name="差_09黑龙江 5 2" xfId="395"/>
    <cellStyle name="差_安徽 缺口县区测算(地方填报)1 5 2" xfId="396"/>
    <cellStyle name="差_09黑龙江 4 2" xfId="397"/>
    <cellStyle name="差_2013调整事项_含权责发生制 3" xfId="398"/>
    <cellStyle name="好_行政(燃修费)_县市旗测算-新科目（含人口规模效应） 2 3 2" xfId="399"/>
    <cellStyle name="差_09黑龙江 3 2" xfId="400"/>
    <cellStyle name="好_2014调整事项 2 3 3" xfId="401"/>
    <cellStyle name="差_安徽 缺口县区测算(地方填报)1 4" xfId="402"/>
    <cellStyle name="差_2006年22湖南 4" xfId="403"/>
    <cellStyle name="差_09黑龙江 2 4" xfId="404"/>
    <cellStyle name="差_2006年22湖南 3 2" xfId="405"/>
    <cellStyle name="差_09黑龙江 2 3 2" xfId="406"/>
    <cellStyle name="差_分县成本差异系数_民生政策最低支出需求 5 2" xfId="407"/>
    <cellStyle name="差_分县成本差异系数_民生政策最低支出需求 5" xfId="408"/>
    <cellStyle name="差_汇总表 2 2 2" xfId="409"/>
    <cellStyle name="差_安徽 缺口县区测算(地方填报)1 3" xfId="410"/>
    <cellStyle name="差_2006年22湖南" xfId="411"/>
    <cellStyle name="好_农林水和城市维护标准支出20080505－县区合计 3 2" xfId="412"/>
    <cellStyle name="差_09黑龙江 2" xfId="413"/>
    <cellStyle name="常规 122" xfId="414"/>
    <cellStyle name="常规 117" xfId="415"/>
    <cellStyle name="差_07临沂_表一" xfId="416"/>
    <cellStyle name="差_2 2 2" xfId="417"/>
    <cellStyle name="好_34青海 3" xfId="418"/>
    <cellStyle name="好_县区合并测算20080421_县市旗测算-新科目（含人口规模效应）_财力性转移支付2010年预算参考数 2 3 3" xfId="419"/>
    <cellStyle name="差_07临沂 2 3 2" xfId="420"/>
    <cellStyle name="差_07临沂 2 2 2" xfId="421"/>
    <cellStyle name="差_11大理_财力性转移支付2010年预算参考数 5" xfId="422"/>
    <cellStyle name="好_缺口县区测算(按核定人数) 3 2 3" xfId="423"/>
    <cellStyle name="差_测算结果_财力性转移支付2010年预算参考数 4" xfId="424"/>
    <cellStyle name="差_0605石屏县_财力性转移支付2010年预算参考数_表一" xfId="425"/>
    <cellStyle name="差_行政（人员）_民生政策最低支出需求 2" xfId="426"/>
    <cellStyle name="差_0605石屏县_财力性转移支付2010年预算参考数_Sheet1" xfId="427"/>
    <cellStyle name="差_分科目情况_含权责发生制 2 2" xfId="428"/>
    <cellStyle name="差_0605石屏县_财力性转移支付2010年预算参考数 6" xfId="429"/>
    <cellStyle name="好_人员工资和公用经费_财力性转移支付2010年预算参考数_财政收支2015年预计及2016年代编预算表(债管)" xfId="430"/>
    <cellStyle name="差_0605石屏县_财力性转移支付2010年预算参考数 5 2" xfId="431"/>
    <cellStyle name="差_行政公检法测算_民生政策最低支出需求_财力性转移支付2010年预算参考数 5 2" xfId="432"/>
    <cellStyle name="差_0605石屏县_财力性转移支付2010年预算参考数 4 2" xfId="433"/>
    <cellStyle name="差_行政公检法测算_民生政策最低支出需求_财力性转移支付2010年预算参考数 5" xfId="434"/>
    <cellStyle name="好_缺口县区测算(按2007支出增长25%测算) 2 5" xfId="435"/>
    <cellStyle name="差_12滨州_表一" xfId="436"/>
    <cellStyle name="差_行政公检法测算_民生政策最低支出需求_财力性转移支付2010年预算参考数 4 2" xfId="437"/>
    <cellStyle name="差_0605石屏县_财力性转移支付2010年预算参考数 3 2" xfId="438"/>
    <cellStyle name="好_总人口 6 2" xfId="439"/>
    <cellStyle name="好_县市旗测算-新科目（20080627）_不含人员经费系数_财力性转移支付2010年预算参考数 3 2 3" xfId="440"/>
    <cellStyle name="差_行政公检法测算_民生政策最低支出需求_财力性转移支付2010年预算参考数 4" xfId="441"/>
    <cellStyle name="差_检验表（调整后）_Sheet1" xfId="442"/>
    <cellStyle name="差_0605石屏县_财力性转移支付2010年预算参考数 3" xfId="443"/>
    <cellStyle name="常规 3 2 7 3" xfId="444"/>
    <cellStyle name="常规 2 21 2" xfId="445"/>
    <cellStyle name="常规 2 16 2" xfId="446"/>
    <cellStyle name="差_行政公检法测算_民生政策最低支出需求_财力性转移支付2010年预算参考数 3 2" xfId="447"/>
    <cellStyle name="好_县市旗测算-新科目（20080627）_不含人员经费系数_财力性转移支付2010年预算参考数 3 2 2" xfId="448"/>
    <cellStyle name="差_行政公检法测算_民生政策最低支出需求_财力性转移支付2010年预算参考数 3" xfId="449"/>
    <cellStyle name="差_0605石屏县_财力性转移支付2010年预算参考数 2" xfId="450"/>
    <cellStyle name="差_0605石屏县_Sheet1" xfId="451"/>
    <cellStyle name="差_gdp_表一" xfId="452"/>
    <cellStyle name="差_0605石屏县 6" xfId="453"/>
    <cellStyle name="差_1.16-2015年省级国有资本经营预算表（按人大财经委初审意见修改） 5 2" xfId="454"/>
    <cellStyle name="好_2006年全省财力计算表（中央、决算）_表一" xfId="455"/>
    <cellStyle name="差_缺口县区测算 3 2" xfId="456"/>
    <cellStyle name="差_0605石屏县 5" xfId="457"/>
    <cellStyle name="差_2006年22湖南_财力性转移支付2010年预算参考数 5" xfId="458"/>
    <cellStyle name="差_0605石屏县 4 2" xfId="459"/>
    <cellStyle name="好_县市旗测算20080508_民生政策最低支出需求_表一" xfId="460"/>
    <cellStyle name="常规 2 141 2 3" xfId="461"/>
    <cellStyle name="常规 2 136 2 3" xfId="462"/>
    <cellStyle name="差_市辖区测算20080510_民生政策最低支出需求 2 3 2" xfId="463"/>
    <cellStyle name="差_0605石屏县 4" xfId="464"/>
    <cellStyle name="常规 2 141 2 2" xfId="465"/>
    <cellStyle name="常规 2 136 2 2" xfId="466"/>
    <cellStyle name="差_0605石屏县 2 4" xfId="467"/>
    <cellStyle name="差_0605石屏县 2 3 2" xfId="468"/>
    <cellStyle name="差_0605石屏县 2 3" xfId="469"/>
    <cellStyle name="差_2007一般预算支出口径剔除表_财政收支2015年预计及2016年代编预算表(债管)" xfId="470"/>
    <cellStyle name="差_5334_2006年迪庆县级财政报表附表" xfId="471"/>
    <cellStyle name="差_0605石屏县 2 2 2" xfId="472"/>
    <cellStyle name="差_分县成本差异系数_民生政策最低支出需求_财力性转移支付2010年预算参考数 5 2" xfId="473"/>
    <cellStyle name="差_0605石屏县 2 2" xfId="474"/>
    <cellStyle name="好_2006年34青海_表一" xfId="475"/>
    <cellStyle name="差_分县成本差异系数_民生政策最低支出需求_财力性转移支付2010年预算参考数 5" xfId="476"/>
    <cellStyle name="差_2007年收支情况及2008年收支预计表(汇总表)_财政收支2015年预计及2016年代编预算表(债管)" xfId="477"/>
    <cellStyle name="差_0605石屏县 2" xfId="478"/>
    <cellStyle name="差_行政（人员）_不含人员经费系数_财力性转移支付2010年预算参考数 2 2 2" xfId="479"/>
    <cellStyle name="差_0605石屏县" xfId="480"/>
    <cellStyle name="常规 25 2 5" xfId="481"/>
    <cellStyle name="差_卫生(按照总人口测算）—20080416_民生政策最低支出需求_财力性转移支付2010年预算参考数 4 2" xfId="482"/>
    <cellStyle name="差_34青海_1_财政收支2015年预计及2016年代编预算表(债管)" xfId="483"/>
    <cellStyle name="差_1110洱源县 4 2" xfId="484"/>
    <cellStyle name="好_河南 缺口县区测算(地方填报白)_表一" xfId="485"/>
    <cellStyle name="差_05潍坊_表一" xfId="486"/>
    <cellStyle name="差_青海 缺口县区测算(地方填报) 2 2" xfId="487"/>
    <cellStyle name="差_05潍坊 5 2" xfId="488"/>
    <cellStyle name="差_青海 缺口县区测算(地方填报) 2" xfId="489"/>
    <cellStyle name="差_05潍坊 5" xfId="490"/>
    <cellStyle name="差_2008年一般预算支出预计 3" xfId="491"/>
    <cellStyle name="差_05潍坊 4 2" xfId="492"/>
    <cellStyle name="差_2006年水利统计指标统计表 3 2" xfId="493"/>
    <cellStyle name="差_05潍坊 4" xfId="494"/>
    <cellStyle name="差_05潍坊 3" xfId="495"/>
    <cellStyle name="好_11.公用经费" xfId="496"/>
    <cellStyle name="差_2013年中央公共预算收支调整表（20140110国库司提供）_含权责发生制 2 3" xfId="497"/>
    <cellStyle name="差_1.8-2015年省级国有资本经营预算表（按人大财经委初审意见修改）_第三次上报潮南财政收支2015年预计及2016年代编预算表" xfId="498"/>
    <cellStyle name="差_河南 缺口县区测算(地方填报白)_财力性转移支付2010年预算参考数 2 2" xfId="499"/>
    <cellStyle name="Accent2 - 60% 6" xfId="500"/>
    <cellStyle name="Calculation 6" xfId="501"/>
    <cellStyle name="好_市辖区测算20080510 3 2 2" xfId="502"/>
    <cellStyle name="Accent2 - 60% 5" xfId="503"/>
    <cellStyle name="好_县市旗测算20080508_财力性转移支付2010年预算参考数 2 2 3" xfId="504"/>
    <cellStyle name="差_河南 缺口县区测算(地方填报) 3" xfId="505"/>
    <cellStyle name="好_2008年全省汇总收支计算表 7" xfId="506"/>
    <cellStyle name="好_县市旗测算20080508_财力性转移支付2010年预算参考数 2 2 2" xfId="507"/>
    <cellStyle name="Accent5" xfId="508"/>
    <cellStyle name="差_河南 缺口县区测算(地方填报) 2" xfId="509"/>
    <cellStyle name="差_27重庆_财力性转移支付2010年预算参考数 4 2" xfId="510"/>
    <cellStyle name="差_2007年一般预算支出剔除" xfId="511"/>
    <cellStyle name="好_教育(按照总人口测算）—20080416_不含人员经费系数 8" xfId="512"/>
    <cellStyle name="差_卫生(按照总人口测算）—20080416_不含人员经费系数_财力性转移支付2010年预算参考数 4" xfId="513"/>
    <cellStyle name="Accent2 - 60% 2 3 2" xfId="514"/>
    <cellStyle name="差_27重庆 4 2" xfId="515"/>
    <cellStyle name="差_28四川" xfId="516"/>
    <cellStyle name="40% - Accent2 2 4" xfId="517"/>
    <cellStyle name="差_行政（人员）_不含人员经费系数_财力性转移支付2010年预算参考数 4 2" xfId="518"/>
    <cellStyle name="强调文字颜色 3 3 4" xfId="519"/>
    <cellStyle name="差_0605石屏县 3 2" xfId="520"/>
    <cellStyle name="差_测算结果汇总_财政收支2015年预计及2016年代编预算表(债管)" xfId="521"/>
    <cellStyle name="60% - Accent4 2 3" xfId="522"/>
    <cellStyle name="Comma [0] 3" xfId="523"/>
    <cellStyle name="Accent2 - 40% 6" xfId="524"/>
    <cellStyle name="差_2006年22湖南 2 2" xfId="525"/>
    <cellStyle name="差_09黑龙江 2 2 2" xfId="526"/>
    <cellStyle name="差_行政（人员）_民生政策最低支出需求_财力性转移支付2010年预算参考数 3 2" xfId="527"/>
    <cellStyle name="Accent2 - 40% 5 2" xfId="528"/>
    <cellStyle name="Accent2 - 40% 4 2" xfId="529"/>
    <cellStyle name="差_11大理 2 2" xfId="530"/>
    <cellStyle name="差_行政（人员）_民生政策最低支出需求_财力性转移支付2010年预算参考数 2" xfId="531"/>
    <cellStyle name="Accent2 - 40% 3 2" xfId="532"/>
    <cellStyle name="Total 2" xfId="533"/>
    <cellStyle name="Accent5 10" xfId="534"/>
    <cellStyle name="差_县区合并测算20080421_民生政策最低支出需求_财力性转移支付2010年预算参考数" xfId="535"/>
    <cellStyle name="Accent2 - 40% 2 2 2" xfId="536"/>
    <cellStyle name="好_县区合并测算20080421_财力性转移支付2010年预算参考数 8 2" xfId="537"/>
    <cellStyle name="60% - Accent2 2 3 2" xfId="538"/>
    <cellStyle name="40% - Accent5 5 2" xfId="539"/>
    <cellStyle name="40% - Accent5 5" xfId="540"/>
    <cellStyle name="差_2006年30云南 2 2 2" xfId="541"/>
    <cellStyle name="好_教育(按照总人口测算）—20080416_财力性转移支付2010年预算参考数 2 2 5" xfId="542"/>
    <cellStyle name="差_财政供养人员 2 4" xfId="543"/>
    <cellStyle name="Accent2 - 20% 6" xfId="544"/>
    <cellStyle name="千位分隔 5 4 2" xfId="545"/>
    <cellStyle name="差_分析缺口率_财力性转移支付2010年预算参考数 6" xfId="546"/>
    <cellStyle name="差_教育(按照总人口测算）—20080416_不含人员经费系数_财政收支2015年预计及2016年代编预算表(债管)" xfId="547"/>
    <cellStyle name="Title 2 3 2" xfId="548"/>
    <cellStyle name="差_2006年34青海 2 2 2" xfId="549"/>
    <cellStyle name="好_行政(燃修费)_县市旗测算-新科目（含人口规模效应） 2 2 5" xfId="550"/>
    <cellStyle name="Accent2 - 20% 4 2" xfId="551"/>
    <cellStyle name="差_河南 缺口县区测算(地方填报) 2 3 2" xfId="552"/>
    <cellStyle name="好_行政(燃修费) 6" xfId="553"/>
    <cellStyle name="Accent2 - 20% 4" xfId="554"/>
    <cellStyle name="差_核定人数下发表_表一" xfId="555"/>
    <cellStyle name="Explanatory Text 2 4" xfId="556"/>
    <cellStyle name="差_30云南_Sheet1" xfId="557"/>
    <cellStyle name="差_1110洱源县_财力性转移支付2010年预算参考数 5 2" xfId="558"/>
    <cellStyle name="Accent2 - 20%" xfId="559"/>
    <cellStyle name="差_缺口县区测算(按核定人数)_财力性转移支付2010年预算参考数_Sheet1" xfId="560"/>
    <cellStyle name="常规 89 3" xfId="561"/>
    <cellStyle name="常规 94 3" xfId="562"/>
    <cellStyle name="20% - Accent4" xfId="563"/>
    <cellStyle name="差_2007年一般预算支出剔除_财力性转移支付2010年预算参考数 5 2" xfId="564"/>
    <cellStyle name="常规 38" xfId="565"/>
    <cellStyle name="常规 43" xfId="566"/>
    <cellStyle name="好_县区合并测算20080423(按照各省比重）_不含人员经费系数 2 4 3" xfId="567"/>
    <cellStyle name="差_07临沂_Sheet1" xfId="568"/>
    <cellStyle name="差_2006年34青海 2 2" xfId="569"/>
    <cellStyle name="Accent1 7 2" xfId="570"/>
    <cellStyle name="40% - 强调文字颜色 4 2 4" xfId="571"/>
    <cellStyle name="差_行政(燃修费)_财力性转移支付2010年预算参考数_表一" xfId="572"/>
    <cellStyle name="差_2006年22湖南_财力性转移支付2010年预算参考数 2 2 2" xfId="573"/>
    <cellStyle name="好_行政公检法测算_不含人员经费系数_财力性转移支付2010年预算参考数 2 7" xfId="574"/>
    <cellStyle name="Accent1 5 2" xfId="575"/>
    <cellStyle name="好_行政（人员）_财力性转移支付2010年预算参考数 2 3" xfId="576"/>
    <cellStyle name="差_2006年34青海_财力性转移支付2010年预算参考数" xfId="577"/>
    <cellStyle name="Accent2 - 20% 2" xfId="578"/>
    <cellStyle name="差_2008年支出调整_Sheet1" xfId="579"/>
    <cellStyle name="Bad 5" xfId="580"/>
    <cellStyle name="差_2008年全省汇总收支计算表_财力性转移支付2010年预算参考数" xfId="581"/>
    <cellStyle name="差_县市旗测算-新科目（20080626）_Sheet1" xfId="582"/>
    <cellStyle name="差_2008计算资料（8月5） 5" xfId="583"/>
    <cellStyle name="20% - Accent5" xfId="584"/>
    <cellStyle name="差_成本差异系数 2 2" xfId="585"/>
    <cellStyle name="好_转移支付 2 2" xfId="586"/>
    <cellStyle name="常规 2 3 6 2" xfId="587"/>
    <cellStyle name="差_分县成本差异系数_民生政策最低支出需求_Sheet1" xfId="588"/>
    <cellStyle name="好_文体广播事业(按照总人口测算）—20080416_民生政策最低支出需求_财力性转移支付2010年预算参考数 3 3" xfId="589"/>
    <cellStyle name="差_教育(按照总人口测算）—20080416 6" xfId="590"/>
    <cellStyle name="好_县市旗测算20080508 8" xfId="591"/>
    <cellStyle name="60% - 强调文字颜色 6 2" xfId="592"/>
    <cellStyle name="Accent3 2 3" xfId="593"/>
    <cellStyle name="差_行政(燃修费)_不含人员经费系数_财力性转移支付2010年预算参考数 2 2" xfId="594"/>
    <cellStyle name="好_文体广播事业(按照总人口测算）—20080416_民生政策最低支出需求_财力性转移支付2010年预算参考数 3 2" xfId="595"/>
    <cellStyle name="Accent2 - 20% 2 4" xfId="596"/>
    <cellStyle name="差_09黑龙江_财力性转移支付2010年预算参考数 5" xfId="597"/>
    <cellStyle name="差_行政公检法测算_民生政策最低支出需求_财力性转移支付2010年预算参考数 2 4" xfId="598"/>
    <cellStyle name="常规 2 124" xfId="599"/>
    <cellStyle name="常规 2 119" xfId="600"/>
    <cellStyle name="差_分县成本差异系数_不含人员经费系数_Sheet1" xfId="601"/>
    <cellStyle name="好_县市旗测算-新科目（20080626）_民生政策最低支出需求 3 2" xfId="602"/>
    <cellStyle name="差_教育(按照总人口测算）—20080416 4" xfId="603"/>
    <cellStyle name="Accent1 2 2 2" xfId="604"/>
    <cellStyle name="好_测算结果汇总_财力性转移支付2010年预算参考数 2 2 3" xfId="605"/>
    <cellStyle name="常规 51 2 2 3 2" xfId="606"/>
    <cellStyle name="差_2006年28四川_财力性转移支付2010年预算参考数" xfId="607"/>
    <cellStyle name="差_2006年全省财力计算表（中央、决算） 6" xfId="608"/>
    <cellStyle name="差_1110洱源县 2 2 2" xfId="609"/>
    <cellStyle name="差_县市旗测算-新科目（20080626）_财力性转移支付2010年预算参考数 6" xfId="610"/>
    <cellStyle name="差_教育(按照总人口测算）—20080416 3" xfId="611"/>
    <cellStyle name="好_2008年支出调整 3 4" xfId="612"/>
    <cellStyle name="Currency_1995" xfId="613"/>
    <cellStyle name="好_市辖区测算-新科目（20080626）_财力性转移支付2010年预算参考数 2 2 5" xfId="614"/>
    <cellStyle name="常规 8 2 7" xfId="615"/>
    <cellStyle name="好_市辖区测算-新科目（20080626）_财力性转移支付2010年预算参考数 2 2 3" xfId="616"/>
    <cellStyle name="强调文字颜色 2" xfId="617" builtinId="33"/>
    <cellStyle name="差_分县成本差异系数_不含人员经费系数 3 2" xfId="618"/>
    <cellStyle name="常规 8 2 6" xfId="619"/>
    <cellStyle name="差_2007年一般预算支出剔除_财力性转移支付2010年预算参考数 2 4" xfId="620"/>
    <cellStyle name="Accent5 - 40% 3" xfId="621"/>
    <cellStyle name="差_县市旗测算-新科目（20080627） 4 2" xfId="622"/>
    <cellStyle name="差_2006年27重庆_财力性转移支付2010年预算参考数 6" xfId="623"/>
    <cellStyle name="百分比 3 4 2" xfId="624"/>
    <cellStyle name="好_县市旗测算-新科目（20080626）_民生政策最低支出需求 2 2 3" xfId="625"/>
    <cellStyle name="好_市辖区测算-新科目（20080626）_财力性转移支付2010年预算参考数 2 2 2" xfId="626"/>
    <cellStyle name="Accent4 - 20% 4 2" xfId="627"/>
    <cellStyle name="好_市辖区测算20080510_县市旗测算-新科目（含人口规模效应）_财力性转移支付2010年预算参考数 8" xfId="628"/>
    <cellStyle name="Accent1 12" xfId="629"/>
    <cellStyle name="强调文字颜色 2 2 3" xfId="630"/>
    <cellStyle name="好_县区合并测算20080423(按照各省比重）_民生政策最低支出需求_财力性转移支付2010年预算参考数 2 3 4" xfId="631"/>
    <cellStyle name="Accent1 - 60% 6" xfId="632"/>
    <cellStyle name="好_自行调整差异系数顺序 2 3 5" xfId="633"/>
    <cellStyle name="好_山东省民生支出标准 2 4" xfId="634"/>
    <cellStyle name="差_2006年30云南_财政收支2015年预计及2016年代编预算表(债管)" xfId="635"/>
    <cellStyle name="标题 1 4" xfId="636"/>
    <cellStyle name="差_总帐表-许助理汇报后修改（支出） 3" xfId="637"/>
    <cellStyle name="差_附表 3 2" xfId="638"/>
    <cellStyle name="差_2007年一般预算支出剔除_财力性转移支付2010年预算参考数 2 3" xfId="639"/>
    <cellStyle name="Accent5 - 20% 2 3 2" xfId="640"/>
    <cellStyle name="Accent3 - 60% 3" xfId="641"/>
    <cellStyle name="差_1110洱源县 2" xfId="642"/>
    <cellStyle name="Accent1 2 2" xfId="643"/>
    <cellStyle name="好_自行调整差异系数顺序 2 3 4" xfId="644"/>
    <cellStyle name="差_成本差异系数_财力性转移支付2010年预算参考数 3" xfId="645"/>
    <cellStyle name="差_卫生部门_财力性转移支付2010年预算参考数 5 2" xfId="646"/>
    <cellStyle name="差_2014调整事项 2 4" xfId="647"/>
    <cellStyle name="差_2008计算资料（8月5）" xfId="648"/>
    <cellStyle name="Accent4 4" xfId="649"/>
    <cellStyle name="20% - Accent1 2" xfId="650"/>
    <cellStyle name="差_2006年33甘肃 3" xfId="651"/>
    <cellStyle name="常规 8 2 3" xfId="652"/>
    <cellStyle name="Accent3 4" xfId="653"/>
    <cellStyle name="差_12滨州 3 2" xfId="654"/>
    <cellStyle name="Accent1 - 60% 2" xfId="655"/>
    <cellStyle name="Accent1 - 60%" xfId="656"/>
    <cellStyle name="60% - 强调文字颜色 6 4 2" xfId="657"/>
    <cellStyle name="Accent1 - 40% 6" xfId="658"/>
    <cellStyle name="Accent1 - 40% 4 2" xfId="659"/>
    <cellStyle name="差_山东省民生支出标准 2 4" xfId="660"/>
    <cellStyle name="差_28四川 4" xfId="661"/>
    <cellStyle name="好_县市旗测算20080508_民生政策最低支出需求 3 5" xfId="662"/>
    <cellStyle name="Accent1 - 40% 4" xfId="663"/>
    <cellStyle name="好_县区合并测算20080421_不含人员经费系数 2 2 3" xfId="664"/>
    <cellStyle name="差_2013调整事项_含权责发生制 2 2" xfId="665"/>
    <cellStyle name="Accent1 - 40% 3" xfId="666"/>
    <cellStyle name="好_县市旗测算-新科目（20080627）_不含人员经费系数 2 2 2 2" xfId="667"/>
    <cellStyle name="Accent4 - 20% 2 3" xfId="668"/>
    <cellStyle name="好_县区合并测算20080421_不含人员经费系数 2 2 2" xfId="669"/>
    <cellStyle name="差_07临沂 5 2" xfId="670"/>
    <cellStyle name="Accent1 - 40% 2 3 2" xfId="671"/>
    <cellStyle name="Heading 2 2 2" xfId="672"/>
    <cellStyle name="差_11大理_财力性转移支付2010年预算参考数 2 3" xfId="673"/>
    <cellStyle name="差_财政供养人员_财力性转移支付2010年预算参考数 3 2" xfId="674"/>
    <cellStyle name="Accent1 - 40% 2" xfId="675"/>
    <cellStyle name="差_分析缺口率 2 3 2" xfId="676"/>
    <cellStyle name="Accent4 - 20% 2 2" xfId="677"/>
    <cellStyle name="Accent4 - 20% 2" xfId="678"/>
    <cellStyle name="好_2013年中央公共预算收支调整表（20140110国库司提供）_含权责发生制 2 3 2" xfId="679"/>
    <cellStyle name="百分比 3 2 4" xfId="680"/>
    <cellStyle name="差_县市旗测算-新科目（20080627） 2 4" xfId="681"/>
    <cellStyle name="差_2006年34青海 3 2" xfId="682"/>
    <cellStyle name="Accent1 8 2" xfId="683"/>
    <cellStyle name="百分比 3 2 2 2" xfId="684"/>
    <cellStyle name="差_2006年34青海 3" xfId="685"/>
    <cellStyle name="Accent1 8" xfId="686"/>
    <cellStyle name="百分比 3 2 2" xfId="687"/>
    <cellStyle name="差_12滨州_财力性转移支付2010年预算参考数 2 3 2" xfId="688"/>
    <cellStyle name="差_县市旗测算-新科目（20080627） 2 2" xfId="689"/>
    <cellStyle name="好_市辖区测算20080510_民生政策最低支出需求_财力性转移支付2010年预算参考数 3 5" xfId="690"/>
    <cellStyle name="差_行政（人员）_民生政策最低支出需求" xfId="691"/>
    <cellStyle name="60% - 强调文字颜色 6 2 3" xfId="692"/>
    <cellStyle name="差_2006年全省财力计算表（中央、决算） 2" xfId="693"/>
    <cellStyle name="差_2008年支出调整 6" xfId="694"/>
    <cellStyle name="常规 9 3 2" xfId="695"/>
    <cellStyle name="好_县市旗测算-新科目（20080626）_民生政策最低支出需求 6 2" xfId="696"/>
    <cellStyle name="40% - Accent5 6" xfId="697"/>
    <cellStyle name="60% - 强调文字颜色 1 2 3" xfId="698"/>
    <cellStyle name="差_1.16-2015年省级国有资本经营预算表（按人大财经委初审意见修改）_（金平）财政收支2015年预计及2016年代编预算表" xfId="699"/>
    <cellStyle name="好_县市旗测算20080508_财力性转移支付2010年预算参考数 2 2 4" xfId="700"/>
    <cellStyle name="Accent5 - 20% 2" xfId="701"/>
    <cellStyle name="差_2014公共预算支出情况表（0827）" xfId="702"/>
    <cellStyle name="好_核定人数对比 3 3" xfId="703"/>
    <cellStyle name="强调文字颜色 4 3 4" xfId="704"/>
    <cellStyle name="差_行政（人员）_县市旗测算-新科目（含人口规模效应）_财力性转移支付2010年预算参考数 3 2" xfId="705"/>
    <cellStyle name="60% - Accent6 4" xfId="706"/>
    <cellStyle name="好_行政（人员）_财力性转移支付2010年预算参考数 2 3 4" xfId="707"/>
    <cellStyle name="60% - Accent6 3" xfId="708"/>
    <cellStyle name="好_行政（人员）_财力性转移支付2010年预算参考数 2 3 3" xfId="709"/>
    <cellStyle name="好_县市旗测算-新科目（20080627）_财力性转移支付2010年预算参考数 2 4 3" xfId="710"/>
    <cellStyle name="好_人员工资和公用经费3_财力性转移支付2010年预算参考数 2 2 5" xfId="711"/>
    <cellStyle name="差_县市旗测算-新科目（20080627） 2 3 2" xfId="712"/>
    <cellStyle name="差_05潍坊 2" xfId="713"/>
    <cellStyle name="差_0502通海县 3 2" xfId="714"/>
    <cellStyle name="60% - 强调文字颜色 5 3 2" xfId="715"/>
    <cellStyle name="Heading 4 3" xfId="716"/>
    <cellStyle name="常规 23 2 2 3" xfId="717"/>
    <cellStyle name="常规 18 2 2 3" xfId="718"/>
    <cellStyle name="强调文字颜色 2 2 4 2" xfId="719"/>
    <cellStyle name="好_行政（人员）_民生政策最低支出需求 2 2 2 3" xfId="720"/>
    <cellStyle name="60% - Accent6" xfId="721"/>
    <cellStyle name="千位分隔 3 3 2 3" xfId="722"/>
    <cellStyle name="差_市辖区测算20080510_不含人员经费系数_财力性转移支付2010年预算参考数 2 3 2" xfId="723"/>
    <cellStyle name="差_2007一般预算支出口径剔除表 4 2" xfId="724"/>
    <cellStyle name="60% - Accent5 5" xfId="725"/>
    <cellStyle name="好_行政（人员）_财力性转移支付2010年预算参考数 2 2 5" xfId="726"/>
    <cellStyle name="好_行政公检法测算_不含人员经费系数_财力性转移支付2010年预算参考数 9" xfId="727"/>
    <cellStyle name="差_2006年28四川_财力性转移支付2010年预算参考数 2 3 2" xfId="728"/>
    <cellStyle name="60% - Accent5 4 2" xfId="729"/>
    <cellStyle name="差_分县成本差异系数_财政收支2015年预计及2016年代编预算表(债管)" xfId="730"/>
    <cellStyle name="60% - Accent5 3" xfId="731"/>
    <cellStyle name="好_行政（人员）_财力性转移支付2010年预算参考数 2 2 3" xfId="732"/>
    <cellStyle name="差_2006年34青海_财力性转移支付2010年预算参考数 5" xfId="733"/>
    <cellStyle name="差_2007一般预算支出口径剔除表 2" xfId="734"/>
    <cellStyle name="差_1_财力性转移支付2010年预算参考数 4" xfId="735"/>
    <cellStyle name="60% - 强调文字颜色 5 2 2" xfId="736"/>
    <cellStyle name="好_市辖区测算20080510_县市旗测算-新科目（含人口规模效应） 9" xfId="737"/>
    <cellStyle name="差_530629_2006年县级财政报表附表 2 2" xfId="738"/>
    <cellStyle name="Heading 3 3" xfId="739"/>
    <cellStyle name="差_文体广播部门_财政收支2015年预计及2016年代编预算表(债管)" xfId="740"/>
    <cellStyle name="60% - Accent2 4" xfId="741"/>
    <cellStyle name="好_县区合并测算20080423(按照各省比重） 6 2" xfId="742"/>
    <cellStyle name="常规 2 60 2 2" xfId="743"/>
    <cellStyle name="常规 2 55 2 2" xfId="744"/>
    <cellStyle name="好_1_财力性转移支付2010年预算参考数 2 4" xfId="745"/>
    <cellStyle name="差 4 2" xfId="746"/>
    <cellStyle name="差_1_财力性转移支付2010年预算参考数" xfId="747"/>
    <cellStyle name="差_2015年社会保险基金预算（1.27再修改-修改打印格式2）_财政收支2015年预计及2016年代编预算表" xfId="748"/>
    <cellStyle name="标题 4 4 2" xfId="749"/>
    <cellStyle name="60% - Accent5 2 2" xfId="750"/>
    <cellStyle name="差_14安徽 3" xfId="751"/>
    <cellStyle name="60% - Accent6 2 2 2" xfId="752"/>
    <cellStyle name="60% - Accent5" xfId="753"/>
    <cellStyle name="差_公共财政专项转移支付测算表0918 3" xfId="754"/>
    <cellStyle name="百分比 3 2 2 2 2" xfId="755"/>
    <cellStyle name="差_12滨州" xfId="756"/>
    <cellStyle name="差_核定人数对比_财力性转移支付2010年预算参考数 6" xfId="757"/>
    <cellStyle name="60% - Accent4 5" xfId="758"/>
    <cellStyle name="好_Book1 2 2 2" xfId="759"/>
    <cellStyle name="差_2006年28四川_财力性转移支付2010年预算参考数 2 2 2" xfId="760"/>
    <cellStyle name="60% - Accent4 3 2" xfId="761"/>
    <cellStyle name="40% - 强调文字颜色 3" xfId="762" builtinId="39"/>
    <cellStyle name="60% - Accent4 3" xfId="763"/>
    <cellStyle name="60% - Accent4 2 2" xfId="764"/>
    <cellStyle name="差_0502通海县_表一" xfId="765"/>
    <cellStyle name="60% - Accent4" xfId="766"/>
    <cellStyle name="60% - Accent3 6" xfId="767"/>
    <cellStyle name="好_其他部门(按照总人口测算）—20080416_民生政策最低支出需求 3 4" xfId="768"/>
    <cellStyle name="差_县区合并测算20080421_县市旗测算-新科目（含人口规模效应） 2 4" xfId="769"/>
    <cellStyle name="60% - Accent3 5 2" xfId="770"/>
    <cellStyle name="常规 4 2 6 2" xfId="771"/>
    <cellStyle name="好_汇总_财力性转移支付2010年预算参考数 8" xfId="772"/>
    <cellStyle name="20% - 强调文字颜色 2 5" xfId="773"/>
    <cellStyle name="Accent2 14" xfId="774"/>
    <cellStyle name="Calculation 2 3" xfId="775"/>
    <cellStyle name="Accent5 - 40% 6" xfId="776"/>
    <cellStyle name="20% - 强调文字颜色 3" xfId="777" builtinId="38"/>
    <cellStyle name="Accent6 - 20% 5 2" xfId="778"/>
    <cellStyle name="差_2008年全省汇总收支计算表_财力性转移支付2010年预算参考数_财政收支2015年预计及2016年代编预算表(债管)" xfId="779"/>
    <cellStyle name="60% - Accent3 3" xfId="780"/>
    <cellStyle name="差_汇总-县级财政报表附表 4" xfId="781"/>
    <cellStyle name="差_汇总表4_财政收支2015年预计及2016年代编预算表(债管)" xfId="782"/>
    <cellStyle name="差_财政供养人员 4 2" xfId="783"/>
    <cellStyle name="差_安徽 缺口县区测算(地方填报)1 5" xfId="784"/>
    <cellStyle name="差_教育(按照总人口测算）—20080416_县市旗测算-新科目（含人口规模效应）_Sheet1" xfId="785"/>
    <cellStyle name="好_市辖区测算20080510_民生政策最低支出需求 5" xfId="786"/>
    <cellStyle name="60% - Accent3 2 3 2" xfId="787"/>
    <cellStyle name="差_2006年22湖南_财政收支2015年预计及2016年代编预算表(债管)" xfId="788"/>
    <cellStyle name="差_财政供养人员 3 2" xfId="789"/>
    <cellStyle name="40% - Accent6 3" xfId="790"/>
    <cellStyle name="好_分县成本差异系数_民生政策最低支出需求_财力性转移支付2010年预算参考数 2 2 3" xfId="791"/>
    <cellStyle name="差_2006年33甘肃 2 3" xfId="792"/>
    <cellStyle name="差_附表_财力性转移支付2010年预算参考数 4" xfId="793"/>
    <cellStyle name="差_0605石屏县_财力性转移支付2010年预算参考数 2 2" xfId="794"/>
    <cellStyle name="差_核定人数下发表_财力性转移支付2010年预算参考数" xfId="795"/>
    <cellStyle name="Accent3 3 3" xfId="796"/>
    <cellStyle name="Accent2 - 40% 2 4" xfId="797"/>
    <cellStyle name="好_行政(燃修费)_县市旗测算-新科目（含人口规模效应）_财力性转移支付2010年预算参考数 2 2 5" xfId="798"/>
    <cellStyle name="20% - Accent4 2 3" xfId="799"/>
    <cellStyle name="差_财政供养人员 3" xfId="800"/>
    <cellStyle name="60% - Accent3" xfId="801"/>
    <cellStyle name="差_1.16-2015年省级国有资本经营预算表（按人大财经委初审意见修改）_澄海区--财政收支2015年预计及2016年代编预算表" xfId="802"/>
    <cellStyle name="差_2008年支出调整_财力性转移支付2010年预算参考数_财政收支2015年预计及2016年代编预算表(债管)" xfId="803"/>
    <cellStyle name="好_行政（人员）_不含人员经费系数_财政收支2015年预计及2016年代编预算表(债管)" xfId="804"/>
    <cellStyle name="好_文体广播事业(按照总人口测算）—20080416_民生政策最低支出需求 6" xfId="805"/>
    <cellStyle name="差_人员工资和公用经费2_财力性转移支付2010年预算参考数 2 3" xfId="806"/>
    <cellStyle name="好_30云南_1_财力性转移支付2010年预算参考数 2 2 2" xfId="807"/>
    <cellStyle name="百分比 3 3 5" xfId="808"/>
    <cellStyle name="表标题 2 3 2" xfId="809"/>
    <cellStyle name="差_教育(按照总人口测算）—20080416 5" xfId="810"/>
    <cellStyle name="60% - Accent2 5" xfId="811"/>
    <cellStyle name="60% - Accent2 3 2" xfId="812"/>
    <cellStyle name="好_市辖区测算20080510_县市旗测算-新科目（含人口规模效应）_财力性转移支付2010年预算参考数 3 5" xfId="813"/>
    <cellStyle name="60% - Accent5 4" xfId="814"/>
    <cellStyle name="好_行政（人员）_财力性转移支付2010年预算参考数 2 2 4" xfId="815"/>
    <cellStyle name="好_县区合并测算20080421_县市旗测算-新科目（含人口规模效应） 8 2" xfId="816"/>
    <cellStyle name="差_2006年34青海_财力性转移支付2010年预算参考数 6" xfId="817"/>
    <cellStyle name="好_教育(按照总人口测算）—20080416_县市旗测算-新科目（含人口规模效应）_财力性转移支付2010年预算参考数 3 2 3" xfId="818"/>
    <cellStyle name="60% - Accent2 2 2 2" xfId="819"/>
    <cellStyle name="好_农林水和城市维护标准支出20080505－县区合计_不含人员经费系数 2 3" xfId="820"/>
    <cellStyle name="好_云南 缺口县区测算(地方填报) 2 3" xfId="821"/>
    <cellStyle name="60% - Accent4 4" xfId="822"/>
    <cellStyle name="好_行政(燃修费)_民生政策最低支出需求_财力性转移支付2010年预算参考数_财政收支2015年预计及2016年代编预算表(债管)" xfId="823"/>
    <cellStyle name="好_市辖区测算-新科目（20080626）_县市旗测算-新科目（含人口规模效应）_财力性转移支付2010年预算参考数 3 2 3" xfId="824"/>
    <cellStyle name="20% - 强调文字颜色 1" xfId="825" builtinId="30"/>
    <cellStyle name="60% - Accent2" xfId="826"/>
    <cellStyle name="Warning Text 3 2" xfId="827"/>
    <cellStyle name="Accent5 2 2" xfId="828"/>
    <cellStyle name="Accent1 3 2" xfId="829"/>
    <cellStyle name="Accent1 - 60% 2 2 2" xfId="830"/>
    <cellStyle name="Accent1 - 40% 2 4" xfId="831"/>
    <cellStyle name="60% - Accent1 5 2" xfId="832"/>
    <cellStyle name="百分比 3 2 2 5" xfId="833"/>
    <cellStyle name="好_教育(按照总人口测算）—20080416_县市旗测算-新科目（含人口规模效应）_财力性转移支付2010年预算参考数 2 8" xfId="834"/>
    <cellStyle name="60% - 强调文字颜色 5 4" xfId="835"/>
    <cellStyle name="好_缺口县区测算(按2007支出增长25%测算) 2 3" xfId="836"/>
    <cellStyle name="Accent5 - 60% 3" xfId="837"/>
    <cellStyle name="好_30云南_1_财力性转移支付2010年预算参考数 2 3 2" xfId="838"/>
    <cellStyle name="差_2006年22湖南_财力性转移支付2010年预算参考数 6" xfId="839"/>
    <cellStyle name="Accent6" xfId="840"/>
    <cellStyle name="Accent1 - 40% 5 2" xfId="841"/>
    <cellStyle name="常规 2 20 2" xfId="842"/>
    <cellStyle name="常规 2 15 2" xfId="843"/>
    <cellStyle name="差_分县成本差异系数_不含人员经费系数_财力性转移支付2010年预算参考数 2 2 2" xfId="844"/>
    <cellStyle name="好_缺口县区测算(按2007支出增长25%测算) 2 2" xfId="845"/>
    <cellStyle name="Accent5 - 60% 2" xfId="846"/>
    <cellStyle name="Calculation 4" xfId="847"/>
    <cellStyle name="60% - Accent1 4" xfId="848"/>
    <cellStyle name="20% - Accent6 6" xfId="849"/>
    <cellStyle name="好_市辖区测算20080510_县市旗测算-新科目（含人口规模效应）_财力性转移支付2010年预算参考数 2 5" xfId="850"/>
    <cellStyle name="Accent3 - 60% 5 2" xfId="851"/>
    <cellStyle name="Calculation 3" xfId="852"/>
    <cellStyle name="千位分隔 9" xfId="853"/>
    <cellStyle name="Accent1 - 60% 5" xfId="854"/>
    <cellStyle name="差_核定人数对比 3" xfId="855"/>
    <cellStyle name="差_汇总表_财力性转移支付2010年预算参考数 2 4" xfId="856"/>
    <cellStyle name="差_分县成本差异系数_不含人员经费系数 5" xfId="857"/>
    <cellStyle name="差_1.8-2015年省级国有资本经营预算表（按人大财经委初审意见修改） 2 4" xfId="858"/>
    <cellStyle name="好_卫生(按照总人口测算）—20080416_县市旗测算-新科目（含人口规模效应）_Sheet1" xfId="859"/>
    <cellStyle name="差_33甘肃_Sheet1" xfId="860"/>
    <cellStyle name="40% - 强调文字颜色 6 2 3" xfId="861"/>
    <cellStyle name="差_行政(燃修费)_民生政策最低支出需求_财力性转移支付2010年预算参考数 2 2 2" xfId="862"/>
    <cellStyle name="好_县市旗测算-新科目（20080626）_财力性转移支付2010年预算参考数 3 2 2" xfId="863"/>
    <cellStyle name="差_行政（人员）_县市旗测算-新科目（含人口规模效应） 3" xfId="864"/>
    <cellStyle name="差_分县成本差异系数_不含人员经费系数 4" xfId="865"/>
    <cellStyle name="差_成本差异系数_财力性转移支付2010年预算参考数 2 4" xfId="866"/>
    <cellStyle name="差_汇总表_财力性转移支付2010年预算参考数 3" xfId="867"/>
    <cellStyle name="好_缺口县区测算(按核定人数) 7" xfId="868"/>
    <cellStyle name="差_00省级(打印) 2 2" xfId="869"/>
    <cellStyle name="60% - Accent2 4 2" xfId="870"/>
    <cellStyle name="差_2006年全省财力计算表（中央、决算） 5 2" xfId="871"/>
    <cellStyle name="好_测算结果汇总_财力性转移支付2010年预算参考数 2 6" xfId="872"/>
    <cellStyle name="差_行政公检法测算 4 2" xfId="873"/>
    <cellStyle name="好_分县成本差异系数_财力性转移支付2010年预算参考数 2 3" xfId="874"/>
    <cellStyle name="40% - 强调文字颜色 5 3 2" xfId="875"/>
    <cellStyle name="20% - Accent2 4" xfId="876"/>
    <cellStyle name="差_2008年支出核定 5" xfId="877"/>
    <cellStyle name="Accent4 - 40% 4" xfId="878"/>
    <cellStyle name="Accent5 6" xfId="879"/>
    <cellStyle name="差_05潍坊" xfId="880"/>
    <cellStyle name="差_卫生部门_财力性转移支付2010年预算参考数 5" xfId="881"/>
    <cellStyle name="差_0502通海县 3" xfId="882"/>
    <cellStyle name="好_行政（人员）_财力性转移支付2010年预算参考数 2 3 2 3" xfId="883"/>
    <cellStyle name="常规 2 123 2" xfId="884"/>
    <cellStyle name="常规 2 118 2" xfId="885"/>
    <cellStyle name="20% - 强调文字颜色 6 3" xfId="886"/>
    <cellStyle name="Accent1 15" xfId="887"/>
    <cellStyle name="Accent1 - 40%" xfId="888"/>
    <cellStyle name="差_行政(燃修费)_民生政策最低支出需求 3" xfId="889"/>
    <cellStyle name="40% - 强调文字颜色 5" xfId="890" builtinId="47"/>
    <cellStyle name="40% - 强调文字颜色 5 2" xfId="891"/>
    <cellStyle name="40% - 强调文字颜色 4 4 2" xfId="892"/>
    <cellStyle name="差_一般预算支出口径剔除表_财力性转移支付2010年预算参考数 6" xfId="893"/>
    <cellStyle name="Accent2 6 2" xfId="894"/>
    <cellStyle name="Accent3 8" xfId="895"/>
    <cellStyle name="差_05潍坊 2 2 2" xfId="896"/>
    <cellStyle name="差_0605石屏县_财力性转移支付2010年预算参考数_财政收支2015年预计及2016年代编预算表(债管)" xfId="897"/>
    <cellStyle name="好_2006年水利统计指标统计表_财力性转移支付2010年预算参考数 2 4" xfId="898"/>
    <cellStyle name="好_文体广播事业(按照总人口测算）—20080416_县市旗测算-新科目（含人口规模效应）_财力性转移支付2010年预算参考数_表一" xfId="899"/>
    <cellStyle name="40% - 强调文字颜色 4 3" xfId="900"/>
    <cellStyle name="差_2006年34青海_财力性转移支付2010年预算参考数 2 2 2" xfId="901"/>
    <cellStyle name="差_2006年28四川 2 2" xfId="902"/>
    <cellStyle name="差_2008年支出调整_财力性转移支付2010年预算参考数 2 2 2" xfId="903"/>
    <cellStyle name="40% - 强调文字颜色 4 2 3" xfId="904"/>
    <cellStyle name="差_行政公检法测算_民生政策最低支出需求 5 2" xfId="905"/>
    <cellStyle name="差_530623_2006年县级财政报表附表 2 2" xfId="906"/>
    <cellStyle name="差_测算结果汇总_财力性转移支付2010年预算参考数_表一" xfId="907"/>
    <cellStyle name="40% - 强调文字颜色 3 5 2" xfId="908"/>
    <cellStyle name="40% - 强调文字颜色 3 4 2" xfId="909"/>
    <cellStyle name="40% - 强调文字颜色 3 4" xfId="910"/>
    <cellStyle name="差_平邑 2 2 2" xfId="911"/>
    <cellStyle name="好_平邑 2 8" xfId="912"/>
    <cellStyle name="Accent1 - 40% 2 2" xfId="913"/>
    <cellStyle name="差_分县成本差异系数_不含人员经费系数_表一" xfId="914"/>
    <cellStyle name="差_14安徽_财力性转移支付2010年预算参考数 2 2" xfId="915"/>
    <cellStyle name="差_成本差异系数（含人口规模）_财力性转移支付2010年预算参考数 2" xfId="916"/>
    <cellStyle name="百分比 5 2" xfId="917"/>
    <cellStyle name="差_Book1_财力性转移支付2010年预算参考数_Sheet1" xfId="918"/>
    <cellStyle name="差_33甘肃 2 3" xfId="919"/>
    <cellStyle name="好_05潍坊 3" xfId="920"/>
    <cellStyle name="差_12滨州_财力性转移支付2010年预算参考数_财政收支2015年预计及2016年代编预算表(债管)" xfId="921"/>
    <cellStyle name="40% - 强调文字颜色 2 4 2" xfId="922"/>
    <cellStyle name="差 2 3" xfId="923"/>
    <cellStyle name="40% - 强调文字颜色 2 4" xfId="924"/>
    <cellStyle name="Input 8" xfId="925"/>
    <cellStyle name="40% - 强调文字颜色 2 3 2" xfId="926"/>
    <cellStyle name="差_2006年34青海 2 3" xfId="927"/>
    <cellStyle name="Input 7 2" xfId="928"/>
    <cellStyle name="差_县市旗测算-新科目（20080627）_县市旗测算-新科目（含人口规模效应）_财力性转移支付2010年预算参考数 2 4" xfId="929"/>
    <cellStyle name="差_县市旗测算-新科目（20080627）_县市旗测算-新科目（含人口规模效应）_财力性转移支付2010年预算参考数 2 3" xfId="930"/>
    <cellStyle name="Input 6 2" xfId="931"/>
    <cellStyle name="Accent2 - 20% 3 2" xfId="932"/>
    <cellStyle name="40% - Accent2 6" xfId="933"/>
    <cellStyle name="标题 9" xfId="934"/>
    <cellStyle name="40% - 强调文字颜色 1 4 2" xfId="935"/>
    <cellStyle name="差_28四川_财力性转移支付2010年预算参考数_Sheet1" xfId="936"/>
    <cellStyle name="Accent6 - 20% 4 2" xfId="937"/>
    <cellStyle name="40% - 强调文字颜色 1 4" xfId="938"/>
    <cellStyle name="好_人员工资和公用经费_Sheet1" xfId="939"/>
    <cellStyle name="差_1.16-2015年省级国有资本经营预算表（按人大财经委初审意见修改） 2 4" xfId="940"/>
    <cellStyle name="Accent6 - 20% 4" xfId="941"/>
    <cellStyle name="40% - 强调文字颜色 1 2 4" xfId="942"/>
    <cellStyle name="Accent6 - 20% 2 4" xfId="943"/>
    <cellStyle name="常规 15" xfId="944"/>
    <cellStyle name="常规 20" xfId="945"/>
    <cellStyle name="差_33甘肃 2 3 2" xfId="946"/>
    <cellStyle name="差_教育(按照总人口测算）—20080416_不含人员经费系数_财力性转移支付2010年预算参考数 5" xfId="947"/>
    <cellStyle name="20% - 强调文字颜色 6 2 2" xfId="948"/>
    <cellStyle name="Accent6 - 20% 2 3" xfId="949"/>
    <cellStyle name="差_1_Sheet1" xfId="950"/>
    <cellStyle name="常规 14" xfId="951"/>
    <cellStyle name="好_2008年支出调整_财力性转移支付2010年预算参考数 2 3" xfId="952"/>
    <cellStyle name="常规 52 2 3 2" xfId="953"/>
    <cellStyle name="常规 47 2 3 2" xfId="954"/>
    <cellStyle name="Accent4 - 20% 5" xfId="955"/>
    <cellStyle name="差_12滨州 2 2" xfId="956"/>
    <cellStyle name="好_行政公检法测算_县市旗测算-新科目（含人口规模效应）_财力性转移支付2010年预算参考数 2 2 4" xfId="957"/>
    <cellStyle name="差_成本差异系数（含人口规模） 2 3 2" xfId="958"/>
    <cellStyle name="差_教育(按照总人口测算）—20080416_民生政策最低支出需求_财力性转移支付2010年预算参考数_财政收支2015年预计及2016年代编预算表(债管)" xfId="959"/>
    <cellStyle name="Accent3 16" xfId="960"/>
    <cellStyle name="好_农林水和城市维护标准支出20080505－县区合计_县市旗测算-新科目（含人口规模效应） 2 8" xfId="961"/>
    <cellStyle name="差_不含人员经费系数 2 2" xfId="962"/>
    <cellStyle name="Good 2 3 2" xfId="963"/>
    <cellStyle name="Accent6 - 20%" xfId="964"/>
    <cellStyle name="差_行政公检法测算_民生政策最低支出需求_财力性转移支付2010年预算参考数 2 3 2" xfId="965"/>
    <cellStyle name="40% - Accent6 6" xfId="966"/>
    <cellStyle name="差_2008年支出调整_财力性转移支付2010年预算参考数" xfId="967"/>
    <cellStyle name="差_县市旗测算20080508_民生政策最低支出需求_财力性转移支付2010年预算参考数_Sheet1" xfId="968"/>
    <cellStyle name="40% - 强调文字颜色 4 2 2" xfId="969"/>
    <cellStyle name="40% - Accent6 5" xfId="970"/>
    <cellStyle name="差_2015年社会保险基金预算（1.27再修改-修改打印格式2）_Sheet1" xfId="971"/>
    <cellStyle name="表标题 4 2" xfId="972"/>
    <cellStyle name="差_0605石屏县 3" xfId="973"/>
    <cellStyle name="差_28四川 2 2" xfId="974"/>
    <cellStyle name="40% - Accent6 3 2" xfId="975"/>
    <cellStyle name="差_行政公检法测算_县市旗测算-新科目（含人口规模效应）_财力性转移支付2010年预算参考数 2 2 2" xfId="976"/>
    <cellStyle name="40% - Accent6 2 4" xfId="977"/>
    <cellStyle name="差_1110洱源县_财力性转移支付2010年预算参考数 3" xfId="978"/>
    <cellStyle name="20% - Accent4 2 3 2" xfId="979"/>
    <cellStyle name="40% - Accent6" xfId="980"/>
    <cellStyle name="差_不含人员经费系数_财力性转移支付2010年预算参考数 5 2" xfId="981"/>
    <cellStyle name="Accent4 2 2 2" xfId="982"/>
    <cellStyle name="常规 31 5 3" xfId="983"/>
    <cellStyle name="常规 26 5 3" xfId="984"/>
    <cellStyle name="好_行政（人员）_不含人员经费系数 2 7" xfId="985"/>
    <cellStyle name="好_M01-2(州市补助收入) 2 2" xfId="986"/>
    <cellStyle name="好_县区合并测算20080423(按照各省比重）_财力性转移支付2010年预算参考数 2 4 3" xfId="987"/>
    <cellStyle name="好_行政（人员）_县市旗测算-新科目（含人口规模效应） 9" xfId="988"/>
    <cellStyle name="好_30云南_1_财力性转移支付2010年预算参考数 2 3 3" xfId="989"/>
    <cellStyle name="差_2006年水利统计指标统计表_财力性转移支付2010年预算参考数 2 2" xfId="990"/>
    <cellStyle name="差_2006年22湖南_财力性转移支付2010年预算参考数 4 2" xfId="991"/>
    <cellStyle name="差_测算结果汇总 2" xfId="992"/>
    <cellStyle name="40% - Accent1 2 3" xfId="993"/>
    <cellStyle name="差_1 2 4" xfId="994"/>
    <cellStyle name="Accent6 - 40% 2 2 2" xfId="995"/>
    <cellStyle name="40% - Accent5 3 2" xfId="996"/>
    <cellStyle name="Accent1 10" xfId="997"/>
    <cellStyle name="差_30云南_1_财力性转移支付2010年预算参考数 5 2" xfId="998"/>
    <cellStyle name="Accent2 - 20% 3" xfId="999"/>
    <cellStyle name="差_县区合并测算20080421_民生政策最低支出需求_财力性转移支付2010年预算参考数_财政收支2015年预计及2016年代编预算表(债管)" xfId="1000"/>
    <cellStyle name="差_分析缺口率_财力性转移支付2010年预算参考数 5" xfId="1001"/>
    <cellStyle name="差_测算结果汇总" xfId="1002"/>
    <cellStyle name="Input 9" xfId="1003"/>
    <cellStyle name="Accent6 - 40% 2 2" xfId="1004"/>
    <cellStyle name="差_2006年22湖南_财力性转移支付2010年预算参考数 2 4" xfId="1005"/>
    <cellStyle name="常规 8 2 2" xfId="1006"/>
    <cellStyle name="差_27重庆_财力性转移支付2010年预算参考数 3 2" xfId="1007"/>
    <cellStyle name="差_测算结果汇总_财力性转移支付2010年预算参考数 2 4" xfId="1008"/>
    <cellStyle name="60% - 强调文字颜色 1 5 2" xfId="1009"/>
    <cellStyle name="好_2006年水利统计指标统计表 3 2" xfId="1010"/>
    <cellStyle name="差_14安徽_财力性转移支付2010年预算参考数 3" xfId="1011"/>
    <cellStyle name="60% - 强调文字颜色 1 6" xfId="1012"/>
    <cellStyle name="差_行政公检法测算_县市旗测算-新科目（含人口规模效应） 3 2" xfId="1013"/>
    <cellStyle name="差_2006年34青海_财力性转移支付2010年预算参考数 2 4" xfId="1014"/>
    <cellStyle name="20% - 强调文字颜色 1 5 2" xfId="1015"/>
    <cellStyle name="Accent1 11" xfId="1016"/>
    <cellStyle name="差_河南 缺口县区测算(地方填报白) 3 2" xfId="1017"/>
    <cellStyle name="强调文字颜色 2 2 4" xfId="1018"/>
    <cellStyle name="标题 1 5 2" xfId="1019"/>
    <cellStyle name="Accent2 - 20% 2 3 2" xfId="1020"/>
    <cellStyle name="差_530623_2006年县级财政报表附表_财政收支2015年预计及2016年代编预算表(债管)" xfId="1021"/>
    <cellStyle name="60% - Accent2 2 4" xfId="1022"/>
    <cellStyle name="差_28四川 3 2" xfId="1023"/>
    <cellStyle name="差_2_财力性转移支付2010年预算参考数 5" xfId="1024"/>
    <cellStyle name="常规 11 6" xfId="1025"/>
    <cellStyle name="40% - Accent5 2 3 2" xfId="1026"/>
    <cellStyle name="好_教育(按照总人口测算）—20080416_不含人员经费系数 5" xfId="1027"/>
    <cellStyle name="好_县区合并测算20080423(按照各省比重）_民生政策最低支出需求_财力性转移支付2010年预算参考数 2 2" xfId="1028"/>
    <cellStyle name="差_28四川 3" xfId="1029"/>
    <cellStyle name="40% - Accent5 2 3" xfId="1030"/>
    <cellStyle name="差_测算结果_财力性转移支付2010年预算参考数 5 2" xfId="1031"/>
    <cellStyle name="差_530623_2006年县级财政报表附表 3 2" xfId="1032"/>
    <cellStyle name="差_县区合并测算20080423(按照各省比重）_不含人员经费系数_财力性转移支付2010年预算参考数_财政收支2015年预计及2016年代编预算表(债管)" xfId="1033"/>
    <cellStyle name="差_2006年全省财力计算表（中央、决算）" xfId="1034"/>
    <cellStyle name="差_2006年22湖南_财力性转移支付2010年预算参考数 2 3 2" xfId="1035"/>
    <cellStyle name="差_2006年27重庆 2 2" xfId="1036"/>
    <cellStyle name="差_行政公检法测算_民生政策最低支出需求 6" xfId="1037"/>
    <cellStyle name="好_缺口县区测算_财力性转移支付2010年预算参考数 7" xfId="1038"/>
    <cellStyle name="差_1.16-2015年省级国有资本经营预算表（按人大财经委初审意见修改）_1219新濠江区财政收支2015年预计及2016年代编预算表" xfId="1039"/>
    <cellStyle name="好_Book1 2 2 3" xfId="1040"/>
    <cellStyle name="差_2006年28四川 2 3 2" xfId="1041"/>
    <cellStyle name="标题 1 3" xfId="1042"/>
    <cellStyle name="40% - Accent5" xfId="1043"/>
    <cellStyle name="差_1110洱源县_财力性转移支付2010年预算参考数 2" xfId="1044"/>
    <cellStyle name="好_同德_财力性转移支付2010年预算参考数 2 3 5" xfId="1045"/>
    <cellStyle name="好_测算结果汇总_财力性转移支付2010年预算参考数 2 4" xfId="1046"/>
    <cellStyle name="Linked Cell 2" xfId="1047"/>
    <cellStyle name="好_市辖区测算20080510_县市旗测算-新科目（含人口规模效应）_财力性转移支付2010年预算参考数 8 2" xfId="1048"/>
    <cellStyle name="Accent4 2 3 2" xfId="1049"/>
    <cellStyle name="差_县市旗测算-新科目（20080627）_民生政策最低支出需求 5 2" xfId="1050"/>
    <cellStyle name="差_2006年27重庆 3 2" xfId="1051"/>
    <cellStyle name="40% - Accent4 3" xfId="1052"/>
    <cellStyle name="40% - Accent4 6" xfId="1053"/>
    <cellStyle name="差_1.8-2015年省级国有资本经营预算表（按人大财经委初审意见修改）_表一" xfId="1054"/>
    <cellStyle name="好_测算结果汇总_财力性转移支付2010年预算参考数 2 2 2" xfId="1055"/>
    <cellStyle name="差_27重庆_财力性转移支付2010年预算参考数 2 2 2" xfId="1056"/>
    <cellStyle name="差_行政（人员）_财力性转移支付2010年预算参考数 2 2 2" xfId="1057"/>
    <cellStyle name="差_检验表_表一" xfId="1058"/>
    <cellStyle name="差_含权责发生制" xfId="1059"/>
    <cellStyle name="40% - Accent4 2 4" xfId="1060"/>
    <cellStyle name="好_县区合并测算20080423(按照各省比重）_财力性转移支付2010年预算参考数 2 6" xfId="1061"/>
    <cellStyle name="60% - Accent6 2" xfId="1062"/>
    <cellStyle name="好_行政（人员）_财力性转移支付2010年预算参考数 2 3 2" xfId="1063"/>
    <cellStyle name="好_卫生(按照总人口测算）—20080416_民生政策最低支出需求_财力性转移支付2010年预算参考数 2 3" xfId="1064"/>
    <cellStyle name="常规 8 2 5" xfId="1065"/>
    <cellStyle name="差_汇总表4_财力性转移支付2010年预算参考数 3 2" xfId="1066"/>
    <cellStyle name="好_县市旗测算-新科目（20080627）_民生政策最低支出需求_财力性转移支付2010年预算参考数 3 3" xfId="1067"/>
    <cellStyle name="差_2015年社会保险基金预算（1.27再修改-修改打印格式2）_财政收支2015年预计及2016年代编预算表(债管)" xfId="1068"/>
    <cellStyle name="Accent1 - 20% 6" xfId="1069"/>
    <cellStyle name="差_分县成本差异系数_财力性转移支付2010年预算参考数 3 2" xfId="1070"/>
    <cellStyle name="好_附表2：2015年项目库分类汇总 - 汇总各处室 - 发小代1.29 2" xfId="1071"/>
    <cellStyle name="60% - Accent1" xfId="1072"/>
    <cellStyle name="40% - Accent4 2 3" xfId="1073"/>
    <cellStyle name="好_文体广播事业(按照总人口测算）—20080416_县市旗测算-新科目（含人口规模效应） 2 2 2" xfId="1074"/>
    <cellStyle name="差_云南省2008年转移支付测算——州市本级考核部分及政策性测算 5 2" xfId="1075"/>
    <cellStyle name="差_2006年27重庆 2" xfId="1076"/>
    <cellStyle name="好_财政供养人员_财力性转移支付2010年预算参考数" xfId="1077"/>
    <cellStyle name="差_行政公检法测算_财力性转移支付2010年预算参考数 2 4" xfId="1078"/>
    <cellStyle name="40% - Accent4 5" xfId="1079"/>
    <cellStyle name="40% - Accent1 2 3 2" xfId="1080"/>
    <cellStyle name="差_0605石屏县_财力性转移支付2010年预算参考数 2 4" xfId="1081"/>
    <cellStyle name="40% - Accent4 4 2" xfId="1082"/>
    <cellStyle name="好_其他部门(按照总人口测算）—20080416 6" xfId="1083"/>
    <cellStyle name="Accent2 - 60% 2" xfId="1084"/>
    <cellStyle name="警告文本 3 4" xfId="1085"/>
    <cellStyle name="差_卫生(按照总人口测算）—20080416_民生政策最低支出需求_表一" xfId="1086"/>
    <cellStyle name="差_09黑龙江_表一" xfId="1087"/>
    <cellStyle name="差_行政（人员）_县市旗测算-新科目（含人口规模效应）_财力性转移支付2010年预算参考数 2 3 2" xfId="1088"/>
    <cellStyle name="好_测算结果_财力性转移支付2010年预算参考数 2 7" xfId="1089"/>
    <cellStyle name="好_同德_财力性转移支付2010年预算参考数 2 2 5" xfId="1090"/>
    <cellStyle name="40% - Accent4 2 2" xfId="1091"/>
    <cellStyle name="好_公共财政专项转移支付测算表0918" xfId="1092"/>
    <cellStyle name="常规 47 2 4" xfId="1093"/>
    <cellStyle name="常规 52 2 4" xfId="1094"/>
    <cellStyle name="差_行政公检法测算_财力性转移支付2010年预算参考数 2 3" xfId="1095"/>
    <cellStyle name="差_0605石屏县_财力性转移支付2010年预算参考数 2 2 2" xfId="1096"/>
    <cellStyle name="好_危改资金测算_财力性转移支付2010年预算参考数 2 2 4" xfId="1097"/>
    <cellStyle name="好_山东省民生支出标准" xfId="1098"/>
    <cellStyle name="差_2006年27重庆" xfId="1099"/>
    <cellStyle name="差_05潍坊_Sheet1" xfId="1100"/>
    <cellStyle name="差_县市旗测算20080508_财力性转移支付2010年预算参考数 2" xfId="1101"/>
    <cellStyle name="好_人代会：2015年一般公共预算表格（24张）最新 2 8" xfId="1102"/>
    <cellStyle name="差_附表2：2015年项目库分类汇总 - 汇总各处室 - 发小代1.27_表一" xfId="1103"/>
    <cellStyle name="Normal - Style1" xfId="1104"/>
    <cellStyle name="差_市辖区测算-新科目（20080626）_不含人员经费系数_Sheet1" xfId="1105"/>
    <cellStyle name="好_核定人数对比_财力性转移支付2010年预算参考数 2 7" xfId="1106"/>
    <cellStyle name="常规 2 62" xfId="1107"/>
    <cellStyle name="常规 2 57" xfId="1108"/>
    <cellStyle name="Accent5 - 40% 5 2" xfId="1109"/>
    <cellStyle name="Accent4 - 20% 5 2" xfId="1110"/>
    <cellStyle name="差_12滨州 2 2 2" xfId="1111"/>
    <cellStyle name="Title 5 2" xfId="1112"/>
    <cellStyle name="好_一般预算支出口径剔除表 5" xfId="1113"/>
    <cellStyle name="40% - Accent4 5 2" xfId="1114"/>
    <cellStyle name="差_附表_财力性转移支付2010年预算参考数 2 4" xfId="1115"/>
    <cellStyle name="差_县市旗测算-新科目（20080626）_民生政策最低支出需求_财力性转移支付2010年预算参考数 2 2" xfId="1116"/>
    <cellStyle name="输出" xfId="1117" builtinId="21"/>
    <cellStyle name="差_行政（人员）_民生政策最低支出需求 4" xfId="1118"/>
    <cellStyle name="差_汇总表_财政收支2015年预计及2016年代编预算表(债管)" xfId="1119"/>
    <cellStyle name="好_2013年中央公共预算收支调整表（20140110国库司提供）_含权责发生制" xfId="1120"/>
    <cellStyle name="常规 10 2 2 3 3" xfId="1121"/>
    <cellStyle name="Linked Cell 4 2" xfId="1122"/>
    <cellStyle name="差_市辖区测算-新科目（20080626）_县市旗测算-新科目（含人口规模效应）_财力性转移支付2010年预算参考数 3 2" xfId="1123"/>
    <cellStyle name="差_2006年27重庆_财力性转移支付2010年预算参考数 5" xfId="1124"/>
    <cellStyle name="差_14安徽 3 2" xfId="1125"/>
    <cellStyle name="60% - Accent5 2" xfId="1126"/>
    <cellStyle name="好_行政（人员）_财力性转移支付2010年预算参考数 2 2 2" xfId="1127"/>
    <cellStyle name="差_2006年34青海_财力性转移支付2010年预算参考数 4" xfId="1128"/>
    <cellStyle name="好_市辖区测算20080510_县市旗测算-新科目（含人口规模效应）_财力性转移支付2010年预算参考数 2 2 2 3" xfId="1129"/>
    <cellStyle name="差_2006年30云南 3" xfId="1130"/>
    <cellStyle name="Accent5 - 20% 6" xfId="1131"/>
    <cellStyle name="差_33甘肃 4" xfId="1132"/>
    <cellStyle name="好_县区合并测算20080423(按照各省比重）_财力性转移支付2010年预算参考数 3 5" xfId="1133"/>
    <cellStyle name="百分比 3 9" xfId="1134"/>
    <cellStyle name="差_河南 缺口县区测算(地方填报白) 2" xfId="1135"/>
    <cellStyle name="百分比 3 8 2" xfId="1136"/>
    <cellStyle name="40% - Accent3 3 2" xfId="1137"/>
    <cellStyle name="好_缺口县区测算(按2007支出增长25%测算) 2 3 2 2" xfId="1138"/>
    <cellStyle name="百分比 3 7 2" xfId="1139"/>
    <cellStyle name="好_河南 缺口县区测算(地方填报白)_财力性转移支付2010年预算参考数 6 2" xfId="1140"/>
    <cellStyle name="20% - 强调文字颜色 6 3 2" xfId="1141"/>
    <cellStyle name="好_2008年支出调整_财力性转移支付2010年预算参考数 3 3" xfId="1142"/>
    <cellStyle name="40% - Accent3 2 4" xfId="1143"/>
    <cellStyle name="差_11大理_财力性转移支付2010年预算参考数_财政收支2015年预计及2016年代编预算表(债管)" xfId="1144"/>
    <cellStyle name="差_河南 缺口县区测算(地方填报) 4 2" xfId="1145"/>
    <cellStyle name="Accent5 2 4" xfId="1146"/>
    <cellStyle name="40% - Accent3 2 2 2" xfId="1147"/>
    <cellStyle name="好_重大支出测算 2 4 2" xfId="1148"/>
    <cellStyle name="20% - Accent1 2 2 2" xfId="1149"/>
    <cellStyle name="差_20河南_Sheet1" xfId="1150"/>
    <cellStyle name="差_河南 缺口县区测算(地方填报) 4" xfId="1151"/>
    <cellStyle name="40% - Accent3 2 2" xfId="1152"/>
    <cellStyle name="好_2007年一般预算支出剔除 6" xfId="1153"/>
    <cellStyle name="差_汇总-县级财政报表附表" xfId="1154"/>
    <cellStyle name="差_不含人员经费系数_财力性转移支付2010年预算参考数 6" xfId="1155"/>
    <cellStyle name="常规 118 3" xfId="1156"/>
    <cellStyle name="常规 123 3" xfId="1157"/>
    <cellStyle name="差_1110洱源县_财力性转移支付2010年预算参考数 4" xfId="1158"/>
    <cellStyle name="输入 2 6" xfId="1159"/>
    <cellStyle name="Title 4 2" xfId="1160"/>
    <cellStyle name="差_市辖区测算-新科目（20080626）_县市旗测算-新科目（含人口规模效应）_财力性转移支付2010年预算参考数 2 2" xfId="1161"/>
    <cellStyle name="差_14安徽 2 2" xfId="1162"/>
    <cellStyle name="60% - Accent4 2" xfId="1163"/>
    <cellStyle name="好_核定人数对比_财力性转移支付2010年预算参考数 2 3 3" xfId="1164"/>
    <cellStyle name="40% - Accent2 5 2" xfId="1165"/>
    <cellStyle name="差_07临沂 4 2" xfId="1166"/>
    <cellStyle name="差_不含人员经费系数_财力性转移支付2010年预算参考数 5" xfId="1167"/>
    <cellStyle name="好_卫生(按照总人口测算）—20080416_民生政策最低支出需求_财力性转移支付2010年预算参考数 9" xfId="1168"/>
    <cellStyle name="好_文体广播事业(按照总人口测算）—20080416_不含人员经费系数_财政收支2015年预计及2016年代编预算表(债管)" xfId="1169"/>
    <cellStyle name="40% - Accent2 4 2" xfId="1170"/>
    <cellStyle name="差_不含人员经费系数_财力性转移支付2010年预算参考数 3" xfId="1171"/>
    <cellStyle name="40% - Accent2 2 3" xfId="1172"/>
    <cellStyle name="Accent2 - 20% 5 2" xfId="1173"/>
    <cellStyle name="好_2 2" xfId="1174"/>
    <cellStyle name="Accent4 6 2" xfId="1175"/>
    <cellStyle name="40% - Accent2 2 2 2" xfId="1176"/>
    <cellStyle name="Accent2 - 20% 5" xfId="1177"/>
    <cellStyle name="好_2" xfId="1178"/>
    <cellStyle name="20% - Accent1 4" xfId="1179"/>
    <cellStyle name="Accent4 6" xfId="1180"/>
    <cellStyle name="Accent6 - 20% 6" xfId="1181"/>
    <cellStyle name="Accent1 4 2" xfId="1182"/>
    <cellStyle name="Accent1 - 60% 2 3 2" xfId="1183"/>
    <cellStyle name="差_2007一般预算支出口径剔除表 2 4" xfId="1184"/>
    <cellStyle name="差_09黑龙江_财力性转移支付2010年预算参考数 6" xfId="1185"/>
    <cellStyle name="好_核定人数对比_财力性转移支付2010年预算参考数 2 2 3" xfId="1186"/>
    <cellStyle name="差_不含人员经费系数_财力性转移支付2010年预算参考数 2" xfId="1187"/>
    <cellStyle name="40% - Accent2 2" xfId="1188"/>
    <cellStyle name="差_2006年28四川_财力性转移支付2010年预算参考数 3 2" xfId="1189"/>
    <cellStyle name="40% - Accent2 2 3 2" xfId="1190"/>
    <cellStyle name="差_2006年水利统计指标统计表 2 3 2" xfId="1191"/>
    <cellStyle name="好_行政（人员）_财力性转移支付2010年预算参考数 2 3 5" xfId="1192"/>
    <cellStyle name="好_文体广播事业(按照总人口测算）—20080416_县市旗测算-新科目（含人口规模效应） 2 2 2 2" xfId="1193"/>
    <cellStyle name="Input 8 2" xfId="1194"/>
    <cellStyle name="好_县区合并测算20080423(按照各省比重）_民生政策最低支出需求_财力性转移支付2010年预算参考数 2 3 2 2" xfId="1195"/>
    <cellStyle name="差_附表2：2015年项目库分类汇总 - 汇总各处室 - 发小代1.21_财政收支2015年预计及2016年代编预算表(债管)" xfId="1196"/>
    <cellStyle name="差_20河南_财力性转移支付2010年预算参考数_表一" xfId="1197"/>
    <cellStyle name="20% - 强调文字颜色 2 5 2" xfId="1198"/>
    <cellStyle name="Calculation 2 3 2" xfId="1199"/>
    <cellStyle name="差_分科目情况 2 2 2" xfId="1200"/>
    <cellStyle name="差_2015年社会保险基金预算（1.27再修改-修改打印格式2）_表一" xfId="1201"/>
    <cellStyle name="好_县区合并测算20080421_民生政策最低支出需求_财力性转移支付2010年预算参考数 4" xfId="1202"/>
    <cellStyle name="差_不含人员经费系数_财力性转移支付2010年预算参考数" xfId="1203"/>
    <cellStyle name="20% - 强调文字颜色 2 2 4" xfId="1204"/>
    <cellStyle name="强调文字颜色 2 2 2" xfId="1205"/>
    <cellStyle name="好_青海 缺口县区测算(地方填报)" xfId="1206"/>
    <cellStyle name="Good" xfId="1207"/>
    <cellStyle name="20% - Accent1 3" xfId="1208"/>
    <cellStyle name="Accent4 5" xfId="1209"/>
    <cellStyle name="好_1" xfId="1210"/>
    <cellStyle name="好_汇总-县级财政报表附表 2 6" xfId="1211"/>
    <cellStyle name="好_行政（人员）_民生政策最低支出需求 2 3 2 3" xfId="1212"/>
    <cellStyle name="Title 3 2" xfId="1213"/>
    <cellStyle name="差_汇总-县级财政报表附表 3" xfId="1214"/>
    <cellStyle name="差_1.8-2015年省级国有资本经营预算表（按人大财经委初审意见修改）_（金平）财政收支2015年预计及2016年代编预算表" xfId="1215"/>
    <cellStyle name="40% - Accent1 5 2" xfId="1216"/>
    <cellStyle name="Accent1 2 4" xfId="1217"/>
    <cellStyle name="Input 2 3" xfId="1218"/>
    <cellStyle name="40% - Accent1 3 2" xfId="1219"/>
    <cellStyle name="差_14安徽_财力性转移支付2010年预算参考数 2" xfId="1220"/>
    <cellStyle name="Accent1 - 40% 5" xfId="1221"/>
    <cellStyle name="差_Book2 3 2" xfId="1222"/>
    <cellStyle name="好_汇总_财力性转移支付2010年预算参考数 2" xfId="1223"/>
    <cellStyle name="好_同德_财力性转移支付2010年预算参考数 2 7" xfId="1224"/>
    <cellStyle name="好_其他部门(按照总人口测算）—20080416_民生政策最低支出需求_财力性转移支付2010年预算参考数 8" xfId="1225"/>
    <cellStyle name="常规 2 2 2 4 3 2" xfId="1226"/>
    <cellStyle name="Heading 4 6" xfId="1227"/>
    <cellStyle name="差_不含人员经费系数_财力性转移支付2010年预算参考数 2 3" xfId="1228"/>
    <cellStyle name="好_县市旗测算20080508_县市旗测算-新科目（含人口规模效应）_财力性转移支付2010年预算参考数 2 4 3" xfId="1229"/>
    <cellStyle name="差_27重庆 6" xfId="1230"/>
    <cellStyle name="Accent6 - 20% 3" xfId="1231"/>
    <cellStyle name="差_1.16-2015年省级国有资本经营预算表（按人大财经委初审意见修改） 2 3" xfId="1232"/>
    <cellStyle name="差_行政公检法测算_财力性转移支付2010年预算参考数 2 3 2" xfId="1233"/>
    <cellStyle name="差_09黑龙江_财力性转移支付2010年预算参考数" xfId="1234"/>
    <cellStyle name="千位分隔[0]" xfId="1235" builtinId="6"/>
    <cellStyle name="20% - 强调文字颜色 1 2 4" xfId="1236"/>
    <cellStyle name="差_不含人员经费系数_财力性转移支付2010年预算参考数 2 3 2" xfId="1237"/>
    <cellStyle name="Accent3 2 4" xfId="1238"/>
    <cellStyle name="好_2013年红本_含权责发生制 2 2 4" xfId="1239"/>
    <cellStyle name="差_汇总表 2 2" xfId="1240"/>
    <cellStyle name="差_汇总表4_表一" xfId="1241"/>
    <cellStyle name="Accent2 - 60%" xfId="1242"/>
    <cellStyle name="好_卫生(按照总人口测算）—20080416_县市旗测算-新科目（含人口规模效应）_财力性转移支付2010年预算参考数 2 7" xfId="1243"/>
    <cellStyle name="差_27重庆 5 2" xfId="1244"/>
    <cellStyle name="20% - Accent4 2 4" xfId="1245"/>
    <cellStyle name="好_县市旗测算20080508_财力性转移支付2010年预算参考数 6" xfId="1246"/>
    <cellStyle name="差_不含人员经费系数_财力性转移支付2010年预算参考数 4" xfId="1247"/>
    <cellStyle name="Accent3 - 60% 2 4" xfId="1248"/>
    <cellStyle name="差_27重庆 4" xfId="1249"/>
    <cellStyle name="Accent2 - 60% 2 3" xfId="1250"/>
    <cellStyle name="60% - 强调文字颜色 6 6" xfId="1251"/>
    <cellStyle name="40% - Accent3 2 3 2" xfId="1252"/>
    <cellStyle name="20% - Accent2 2 2" xfId="1253"/>
    <cellStyle name="差_2008年支出核定 3 2" xfId="1254"/>
    <cellStyle name="40% - 强调文字颜色 1 5" xfId="1255"/>
    <cellStyle name="Accent4 - 40% 2 2" xfId="1256"/>
    <cellStyle name="Accent4 15" xfId="1257"/>
    <cellStyle name="Accent5 4 2" xfId="1258"/>
    <cellStyle name="差_1.8-2015年省级国有资本经营预算表（按人大财经委初审意见修改） 2 3 2" xfId="1259"/>
    <cellStyle name="Warning Text 5 2" xfId="1260"/>
    <cellStyle name="20% - 强调文字颜色 2 4" xfId="1261"/>
    <cellStyle name="Accent2 13" xfId="1262"/>
    <cellStyle name="好_县区合并测算20080423(按照各省比重）_财力性转移支付2010年预算参考数 3 3" xfId="1263"/>
    <cellStyle name="差_1110洱源县_财力性转移支付2010年预算参考数 2 3 2" xfId="1264"/>
    <cellStyle name="40% - Accent6 5 2" xfId="1265"/>
    <cellStyle name="百分比 3 7" xfId="1266"/>
    <cellStyle name="差_2006年28四川 6" xfId="1267"/>
    <cellStyle name="Accent2 7 2" xfId="1268"/>
    <cellStyle name="Accent3 7 2" xfId="1269"/>
    <cellStyle name="好_行政（人员）_不含人员经费系数 3 2 3" xfId="1270"/>
    <cellStyle name="Heading 3 5 2" xfId="1271"/>
    <cellStyle name="差_行政（人员）_表一" xfId="1272"/>
    <cellStyle name="好_附表2：2015年项目库分类汇总 - 汇总各处室 - 发小代1.27 2 3 4" xfId="1273"/>
    <cellStyle name="40% - 强调文字颜色 4 5 2" xfId="1274"/>
    <cellStyle name="好_同德 2" xfId="1275"/>
    <cellStyle name="好_县市旗测算-新科目（20080626）_财力性转移支付2010年预算参考数 3" xfId="1276"/>
    <cellStyle name="好_测算结果 3 5" xfId="1277"/>
    <cellStyle name="好_行政公检法测算_县市旗测算-新科目（含人口规模效应）_财力性转移支付2010年预算参考数 8 2" xfId="1278"/>
    <cellStyle name="差_20河南 4" xfId="1279"/>
    <cellStyle name="20% - 强调文字颜色 1 6" xfId="1280"/>
    <cellStyle name="差_2_财力性转移支付2010年预算参考数 2 2" xfId="1281"/>
    <cellStyle name="常规 22 2 2 3 3" xfId="1282"/>
    <cellStyle name="常规 17 2 2 3 3" xfId="1283"/>
    <cellStyle name="差_河南 缺口县区测算(地方填报白) 5 2" xfId="1284"/>
    <cellStyle name="千位分隔[0] 2 3 2 4" xfId="1285"/>
    <cellStyle name="差_12滨州 5" xfId="1286"/>
    <cellStyle name="差_不含人员经费系数_财力性转移支付2010年预算参考数 4 2" xfId="1287"/>
    <cellStyle name="20% - Accent4 2 2 2" xfId="1288"/>
    <cellStyle name="差_测算结果 5" xfId="1289"/>
    <cellStyle name="40% - 强调文字颜色 3 6" xfId="1290"/>
    <cellStyle name="好_文体广播事业(按照总人口测算）—20080416_不含人员经费系数 2 2 2 2" xfId="1291"/>
    <cellStyle name="Accent6 4 2" xfId="1292"/>
    <cellStyle name="好_2014公共预算支出情况表（0827） 4" xfId="1293"/>
    <cellStyle name="百分比 2 2 2 2" xfId="1294"/>
    <cellStyle name="差_教育(按照总人口测算）—20080416_不含人员经费系数_Sheet1" xfId="1295"/>
    <cellStyle name="40% - Accent1" xfId="1296"/>
    <cellStyle name="常规 13 6 2" xfId="1297"/>
    <cellStyle name="差_行政公检法测算_不含人员经费系数_财力性转移支付2010年预算参考数 3" xfId="1298"/>
    <cellStyle name="好_县区合并测算20080421_不含人员经费系数_财力性转移支付2010年预算参考数 3 5" xfId="1299"/>
    <cellStyle name="Heading 4 2 2 2" xfId="1300"/>
    <cellStyle name="差_河南 缺口县区测算(地方填报) 2 2" xfId="1301"/>
    <cellStyle name="差_2006年28四川 2 2 2" xfId="1302"/>
    <cellStyle name="差_县区合并测算20080423(按照各省比重）_不含人员经费系数_财力性转移支付2010年预算参考数 3" xfId="1303"/>
    <cellStyle name="差_2008计算资料（8月5）_财政收支2015年预计及2016年代编预算表(债管)" xfId="1304"/>
    <cellStyle name="千位分隔" xfId="1305" builtinId="3"/>
    <cellStyle name="Accent1 2" xfId="1306"/>
    <cellStyle name="好_县区合并测算20080421_民生政策最低支出需求_财力性转移支付2010年预算参考数 5" xfId="1307"/>
    <cellStyle name="20% - 强调文字颜色 6" xfId="1308" builtinId="50"/>
    <cellStyle name="差_成本差异系数_Sheet1" xfId="1309"/>
    <cellStyle name="20% - 强调文字颜色 1 4 2" xfId="1310"/>
    <cellStyle name="差_2006年27重庆 2 2 2" xfId="1311"/>
    <cellStyle name="Heading 1" xfId="1312"/>
    <cellStyle name="好_分县成本差异系数_不含人员经费系数_财力性转移支付2010年预算参考数 8 2" xfId="1313"/>
    <cellStyle name="好_附表2：2015年项目库分类汇总 - 汇总各处室 - 发小代1.21 8 2" xfId="1314"/>
    <cellStyle name="差_12滨州 3" xfId="1315"/>
    <cellStyle name="差_34青海_财力性转移支付2010年预算参考数 5 2" xfId="1316"/>
    <cellStyle name="20% - Accent4 3" xfId="1317"/>
    <cellStyle name="差_30云南_1_财力性转移支付2010年预算参考数 2 2 2" xfId="1318"/>
    <cellStyle name="好_2008年一般预算支出预计_财政收支2015年预计及2016年代编预算表(债管)" xfId="1319"/>
    <cellStyle name="Accent3 2" xfId="1320"/>
    <cellStyle name="差_行政(燃修费)_民生政策最低支出需求_财力性转移支付2010年预算参考数 2 4" xfId="1321"/>
    <cellStyle name="20% - Accent2 5" xfId="1322"/>
    <cellStyle name="Accent4 - 40% 5" xfId="1323"/>
    <cellStyle name="好_市辖区测算-新科目（20080626）_财力性转移支付2010年预算参考数 2 2 4" xfId="1324"/>
    <cellStyle name="好_河南 缺口县区测算(地方填报白)_财力性转移支付2010年预算参考数 2 7" xfId="1325"/>
    <cellStyle name="强调文字颜色 3" xfId="1326" builtinId="37"/>
    <cellStyle name="差_1.16-2015年省级国有资本经营预算表（按人大财经委初审意见修改） 4" xfId="1327"/>
    <cellStyle name="差_财政供养人员_财力性转移支付2010年预算参考数 3" xfId="1328"/>
    <cellStyle name="常规 10 6" xfId="1329"/>
    <cellStyle name="差_1110洱源县_财力性转移支付2010年预算参考数_Sheet1" xfId="1330"/>
    <cellStyle name="差_市辖区测算-新科目（20080626）_县市旗测算-新科目（含人口规模效应）_财力性转移支付2010年预算参考数 6" xfId="1331"/>
    <cellStyle name="Explanatory Text 2" xfId="1332"/>
    <cellStyle name="差_1110洱源县_财力性转移支付2010年预算参考数 3 2" xfId="1333"/>
    <cellStyle name="好_文体广播事业(按照总人口测算）—20080416_不含人员经费系数_财力性转移支付2010年预算参考数 2 3 5" xfId="1334"/>
    <cellStyle name="差_附表2：2015年项目库分类汇总 - 汇总各处室 - 发小代1.29_表一" xfId="1335"/>
    <cellStyle name="20% - 强调文字颜色 2 2 2" xfId="1336"/>
    <cellStyle name="好_县区合并测算20080423(按照各省比重）_民生政策最低支出需求 2 8" xfId="1337"/>
    <cellStyle name="差_缺口县区测算(按核定人数) 2" xfId="1338"/>
    <cellStyle name="40% - 强调文字颜色 4 4" xfId="1339"/>
    <cellStyle name="差_30云南_1_财力性转移支付2010年预算参考数 2 3 2" xfId="1340"/>
    <cellStyle name="Accent4 2" xfId="1341"/>
    <cellStyle name="差_12滨州 4" xfId="1342"/>
    <cellStyle name="Accent4 - 60% 5" xfId="1343"/>
    <cellStyle name="差_22湖南_财力性转移支付2010年预算参考数_Sheet1" xfId="1344"/>
    <cellStyle name="差_07临沂 3 2" xfId="1345"/>
    <cellStyle name="好_汇总_财力性转移支付2010年预算参考数" xfId="1346"/>
    <cellStyle name="60% - 强调文字颜色 6 2 2" xfId="1347"/>
    <cellStyle name="差_1110洱源县_财力性转移支付2010年预算参考数 4 2" xfId="1348"/>
    <cellStyle name="差_行政(燃修费)_不含人员经费系数" xfId="1349"/>
    <cellStyle name="20% - Accent1 2 4" xfId="1350"/>
    <cellStyle name="Accent1 - 20% 2 2" xfId="1351"/>
    <cellStyle name="好_县区合并测算20080423(按照各省比重）_财力性转移支付2010年预算参考数 2 4" xfId="1352"/>
    <cellStyle name="常规 4 2 5 2" xfId="1353"/>
    <cellStyle name="Accent6 - 40% 2" xfId="1354"/>
    <cellStyle name="40% - 强调文字颜色 5 2 2" xfId="1355"/>
    <cellStyle name="好_2014公共预算支出情况表（0827） 6 2" xfId="1356"/>
    <cellStyle name="差_2008年支出核定 4" xfId="1357"/>
    <cellStyle name="Accent4 - 40% 3" xfId="1358"/>
    <cellStyle name="Accent5 5" xfId="1359"/>
    <cellStyle name="Warning Text 6" xfId="1360"/>
    <cellStyle name="好_县市旗测算-新科目（20080626）_县市旗测算-新科目（含人口规模效应）_财力性转移支付2010年预算参考数 2 5" xfId="1361"/>
    <cellStyle name="差_00省级(打印) 3 2" xfId="1362"/>
    <cellStyle name="好_30云南_1_财力性转移支付2010年预算参考数 6 2" xfId="1363"/>
    <cellStyle name="Accent1 - 20%" xfId="1364"/>
    <cellStyle name="差_0502通海县 4" xfId="1365"/>
    <cellStyle name="60% - Accent3 5" xfId="1366"/>
    <cellStyle name="20% - Accent4 4 2" xfId="1367"/>
    <cellStyle name="好_中期财政规划表样——报省府 2 2" xfId="1368"/>
    <cellStyle name="好_市辖区测算20080510_县市旗测算-新科目（含人口规模效应）_财力性转移支付2010年预算参考数 9" xfId="1369"/>
    <cellStyle name="Input 10" xfId="1370"/>
    <cellStyle name="_新江门市上报省各市民生事项2013年预计表（含中央及省资金,增加稳定物价和市场供应）2012-12-9" xfId="1371"/>
    <cellStyle name="常规 2 83 2 3" xfId="1372"/>
    <cellStyle name="常规 2 78 2 3" xfId="1373"/>
    <cellStyle name="好_其他部门(按照总人口测算）—20080416_县市旗测算-新科目（含人口规模效应）_财力性转移支付2010年预算参考数 2 3 3" xfId="1374"/>
    <cellStyle name="差_2006年33甘肃 6" xfId="1375"/>
    <cellStyle name="好_文体广播事业(按照总人口测算）—20080416_县市旗测算-新科目（含人口规模效应）_财力性转移支付2010年预算参考数 2 2 4" xfId="1376"/>
    <cellStyle name="40% - Accent4 4" xfId="1377"/>
    <cellStyle name="Accent3 - 20% 2" xfId="1378"/>
    <cellStyle name="Currency1" xfId="1379"/>
    <cellStyle name="Heading 2 4" xfId="1380"/>
    <cellStyle name="好_缺口县区测算(按2007支出增长25%测算)_Sheet1" xfId="1381"/>
    <cellStyle name="好_县区合并测算20080423(按照各省比重）_民生政策最低支出需求_财力性转移支付2010年预算参考数 2 3 3" xfId="1382"/>
    <cellStyle name="好_市辖区测算-新科目（20080626）_民生政策最低支出需求_财力性转移支付2010年预算参考数_财政收支2015年预计及2016年代编预算表(债管)" xfId="1383"/>
    <cellStyle name="解释性文本 2 3 2" xfId="1384"/>
    <cellStyle name="差_行政(燃修费)_财政收支2015年预计及2016年代编预算表(债管)" xfId="1385"/>
    <cellStyle name="40% - 强调文字颜色 6 5 2" xfId="1386"/>
    <cellStyle name="差_市辖区测算20080510_不含人员经费系数_财力性转移支付2010年预算参考数 2 2 2" xfId="1387"/>
    <cellStyle name="常规 135 2 4" xfId="1388"/>
    <cellStyle name="好_缺口县区测算(按2007支出增长25%测算) 2 3 4" xfId="1389"/>
    <cellStyle name="Accent1 18" xfId="1390"/>
    <cellStyle name="Accent1 - 40% 2 3" xfId="1391"/>
    <cellStyle name="Heading 2 2" xfId="1392"/>
    <cellStyle name="60% - Accent6 3 2" xfId="1393"/>
    <cellStyle name="差_11大理_财力性转移支付2010年预算参考数 2 4" xfId="1394"/>
    <cellStyle name="差_市辖区测算20080510_不含人员经费系数_财力性转移支付2010年预算参考数 2 4" xfId="1395"/>
    <cellStyle name="好_汇总-县级财政报表附表 3 2 3" xfId="1396"/>
    <cellStyle name="Accent6 - 60% 2 2 2" xfId="1397"/>
    <cellStyle name="20% - Accent4 5 2" xfId="1398"/>
    <cellStyle name="_鹤山民生事项2013年预计表" xfId="1399"/>
    <cellStyle name="Heading 3 6" xfId="1400"/>
    <cellStyle name="40% - Accent6 2 2 2" xfId="1401"/>
    <cellStyle name="差_07临沂 6" xfId="1402"/>
    <cellStyle name="常规 102 2 3 2" xfId="1403"/>
    <cellStyle name="差_20河南_财力性转移支付2010年预算参考数 5" xfId="1404"/>
    <cellStyle name="Good 6" xfId="1405"/>
    <cellStyle name="Good 5 2" xfId="1406"/>
    <cellStyle name="Norma,_laroux_4_营业在建 (2)_E21" xfId="1407"/>
    <cellStyle name="好_其他部门(按照总人口测算）—20080416_Sheet1" xfId="1408"/>
    <cellStyle name="好_县市旗测算-新科目（20080626）_民生政策最低支出需求 3 2 2" xfId="1409"/>
    <cellStyle name="千位分隔 10 2 3" xfId="1410"/>
    <cellStyle name="差_含权责发生制 2 2 2" xfId="1411"/>
    <cellStyle name="好_县市旗测算-新科目（20080626）_财力性转移支付2010年预算参考数 7" xfId="1412"/>
    <cellStyle name="好_汇总 4" xfId="1413"/>
    <cellStyle name="20% - Accent6 4" xfId="1414"/>
    <cellStyle name="60% - Accent1 2" xfId="1415"/>
    <cellStyle name="20% - Accent1 2 3 2" xfId="1416"/>
    <cellStyle name="差_1_财力性转移支付2010年预算参考数 5" xfId="1417"/>
    <cellStyle name="60% - 强调文字颜色 5 2 3" xfId="1418"/>
    <cellStyle name="差_530629_2006年县级财政报表附表 2 3" xfId="1419"/>
    <cellStyle name="40% - 强调文字颜色 6 2" xfId="1420"/>
    <cellStyle name="差_测算结果汇总_财力性转移支付2010年预算参考数 4" xfId="1421"/>
    <cellStyle name="40% - Accent4 2" xfId="1422"/>
    <cellStyle name="40% - 强调文字颜色 3 2 2" xfId="1423"/>
    <cellStyle name="Accent5 - 20%" xfId="1424"/>
    <cellStyle name="40% - 强调文字颜色 6 3" xfId="1425"/>
    <cellStyle name="差_测算结果汇总_财力性转移支付2010年预算参考数 5" xfId="1426"/>
    <cellStyle name="好_重大支出测算 2 4" xfId="1427"/>
    <cellStyle name="20% - Accent2 2 2 2" xfId="1428"/>
    <cellStyle name="40% - 强调文字颜色 1 5 2" xfId="1429"/>
    <cellStyle name="Accent4 - 40% 2 2 2" xfId="1430"/>
    <cellStyle name="好_重大支出测算 2 5" xfId="1431"/>
    <cellStyle name="40% - 强调文字颜色 6 4" xfId="1432"/>
    <cellStyle name="差_测算结果汇总_财力性转移支付2010年预算参考数 6" xfId="1433"/>
    <cellStyle name="差_12滨州 2" xfId="1434"/>
    <cellStyle name="差_市辖区测算-新科目（20080626）_不含人员经费系数" xfId="1435"/>
    <cellStyle name="Accent5 - 60% 4 2" xfId="1436"/>
    <cellStyle name="20% - 强调文字颜色 6 4" xfId="1437"/>
    <cellStyle name="好_人员工资和公用经费 2" xfId="1438"/>
    <cellStyle name="Accent1 - 20% 3" xfId="1439"/>
    <cellStyle name="差_2006年27重庆_财力性转移支付2010年预算参考数 2 3 2" xfId="1440"/>
    <cellStyle name="好_检验表（调整后）" xfId="1441"/>
    <cellStyle name="Accent2 - 40%" xfId="1442"/>
    <cellStyle name="差_附表_财力性转移支付2010年预算参考数 6" xfId="1443"/>
    <cellStyle name="差_14安徽 2 2 2" xfId="1444"/>
    <cellStyle name="好_行政(燃修费)_民生政策最低支出需求 2 3 5" xfId="1445"/>
    <cellStyle name="差_行政（人员）_财力性转移支付2010年预算参考数_财政收支2015年预计及2016年代编预算表(债管)" xfId="1446"/>
    <cellStyle name="好_自行调整差异系数顺序 6 2" xfId="1447"/>
    <cellStyle name="差_2006年28四川 2 4" xfId="1448"/>
    <cellStyle name="好_市辖区测算-新科目（20080626）_县市旗测算-新科目（含人口规模效应）_财力性转移支付2010年预算参考数_Sheet1" xfId="1449"/>
    <cellStyle name="百分比 3 2 3" xfId="1450"/>
    <cellStyle name="差_县市旗测算-新科目（20080627） 2 3" xfId="1451"/>
    <cellStyle name="差_2007年一般预算支出剔除 4" xfId="1452"/>
    <cellStyle name="Heading 3 3 2" xfId="1453"/>
    <cellStyle name="20% - Accent5 2" xfId="1454"/>
    <cellStyle name="差_09黑龙江_财力性转移支付2010年预算参考数 4" xfId="1455"/>
    <cellStyle name="差_行政公检法测算_民生政策最低支出需求_财力性转移支付2010年预算参考数 2 3" xfId="1456"/>
    <cellStyle name="好_附表2：2015年项目库分类汇总 - 汇总各处室 - 发小代1.27 2" xfId="1457"/>
    <cellStyle name="Accent5 - 60% 6" xfId="1458"/>
    <cellStyle name="Accent2 - 20% 2 3" xfId="1459"/>
    <cellStyle name="好_县区合并测算20080421" xfId="1460"/>
    <cellStyle name="Accent4 2 5" xfId="1461"/>
    <cellStyle name="好_平邑 7" xfId="1462"/>
    <cellStyle name="好_教育(按照总人口测算）—20080416_县市旗测算-新科目（含人口规模效应）_财力性转移支付2010年预算参考数 2 7" xfId="1463"/>
    <cellStyle name="60% - 强调文字颜色 5 3" xfId="1464"/>
    <cellStyle name="_ET_STYLE_NoName_00_" xfId="1465"/>
    <cellStyle name="差_河南 缺口县区测算(地方填报) 5" xfId="1466"/>
    <cellStyle name="好_00省级(打印) 4" xfId="1467"/>
    <cellStyle name="20% - 强调文字颜色 2 6" xfId="1468"/>
    <cellStyle name="差_教育(按照总人口测算）—20080416_不含人员经费系数_财力性转移支付2010年预算参考数_表一" xfId="1469"/>
    <cellStyle name="好_分析缺口率 2 3 3" xfId="1470"/>
    <cellStyle name="40% - Accent3 2 3" xfId="1471"/>
    <cellStyle name="差_2006年28四川_财力性转移支付2010年预算参考数 4 2" xfId="1472"/>
    <cellStyle name="40% - Accent3 2" xfId="1473"/>
    <cellStyle name="百分比 3 6" xfId="1474"/>
    <cellStyle name="好_成本差异系数（含人口规模） 6 2" xfId="1475"/>
    <cellStyle name="差_不含人员经费系数_财力性转移支付2010年预算参考数 2 4" xfId="1476"/>
    <cellStyle name="HEADING1" xfId="1477"/>
    <cellStyle name="好_卫生(按照总人口测算）—20080416_县市旗测算-新科目（含人口规模效应）_财力性转移支付2010年预算参考数 7" xfId="1478"/>
    <cellStyle name="好_文体广播事业(按照总人口测算）—20080416_不含人员经费系数_财力性转移支付2010年预算参考数 2 3 4" xfId="1479"/>
    <cellStyle name="20% - Accent1 5 2" xfId="1480"/>
    <cellStyle name="差_30云南_1_财力性转移支付2010年预算参考数 2 3" xfId="1481"/>
    <cellStyle name="百分比 5 2 4" xfId="1482"/>
    <cellStyle name="差_县区合并测算20080423(按照各省比重）_不含人员经费系数_财力性转移支付2010年预算参考数 6" xfId="1483"/>
    <cellStyle name="好_分县成本差异系数_民生政策最低支出需求" xfId="1484"/>
    <cellStyle name="差_14安徽_财政收支2015年预计及2016年代编预算表(债管)" xfId="1485"/>
    <cellStyle name="差_2006年34青海_财力性转移支付2010年预算参考数 5 2" xfId="1486"/>
    <cellStyle name="Accent2 - 60% 4" xfId="1487"/>
    <cellStyle name="好_2007年一般预算支出剔除 5 2" xfId="1488"/>
    <cellStyle name="好_缺口县区测算_财力性转移支付2010年预算参考数 2 3 4" xfId="1489"/>
    <cellStyle name="Accent3 17" xfId="1490"/>
    <cellStyle name="差_农林水和城市维护标准支出20080505－县区合计_县市旗测算-新科目（含人口规模效应） 2" xfId="1491"/>
    <cellStyle name="差_不含人员经费系数 2 3" xfId="1492"/>
    <cellStyle name="好_00省级(打印) 6" xfId="1493"/>
    <cellStyle name="Bad 4 2" xfId="1494"/>
    <cellStyle name="好_2013年中央公共预算收支调整表（20140110国库司提供）_含权责发生制 2 4" xfId="1495"/>
    <cellStyle name="差_2014调整事项_含权责发生制 2 2 2" xfId="1496"/>
    <cellStyle name="Accent4 - 20% 4" xfId="1497"/>
    <cellStyle name="差_33甘肃 5" xfId="1498"/>
    <cellStyle name="差_县区合并测算20080423(按照各省比重）_不含人员经费系数_财力性转移支付2010年预算参考数 4" xfId="1499"/>
    <cellStyle name="Accent4_2015年基金预算（基础表）2" xfId="1500"/>
    <cellStyle name="差_14安徽_财力性转移支付2010年预算参考数_表一" xfId="1501"/>
    <cellStyle name="差_0605石屏县_财力性转移支付2010年预算参考数" xfId="1502"/>
    <cellStyle name="百分比 5 2 2" xfId="1503"/>
    <cellStyle name="差_河南 缺口县区测算(地方填报白) 2 2" xfId="1504"/>
    <cellStyle name="差_2006年28四川_财力性转移支付2010年预算参考数 2 4" xfId="1505"/>
    <cellStyle name="差_2006年水利统计指标统计表 6" xfId="1506"/>
    <cellStyle name="40% - Accent2 3 2" xfId="1507"/>
    <cellStyle name="差_农林水和城市维护标准支出20080505－县区合计_县市旗测算-新科目（含人口规模效应） 4 2" xfId="1508"/>
    <cellStyle name="差_自行调整差异系数顺序_财力性转移支付2010年预算参考数_Sheet1" xfId="1509"/>
    <cellStyle name="差_2006年22湖南_财力性转移支付2010年预算参考数 2 2" xfId="1510"/>
    <cellStyle name="Accent1 - 20% 2 4" xfId="1511"/>
    <cellStyle name="差_Book2_财力性转移支付2010年预算参考数_财政收支2015年预计及2016年代编预算表(债管)" xfId="1512"/>
    <cellStyle name="差_行政公检法测算_县市旗测算-新科目（含人口规模效应）_财力性转移支付2010年预算参考数 2 4" xfId="1513"/>
    <cellStyle name="Accent4 14" xfId="1514"/>
    <cellStyle name="好_汇总_财力性转移支付2010年预算参考数 3 2 2" xfId="1515"/>
    <cellStyle name="好_自行调整差异系数顺序 2 3 2 3" xfId="1516"/>
    <cellStyle name="差_缺口县区测算（11.13）_财力性转移支付2010年预算参考数_表一" xfId="1517"/>
    <cellStyle name="60% - Accent4 2 2 2" xfId="1518"/>
    <cellStyle name="差_2_财力性转移支付2010年预算参考数" xfId="1519"/>
    <cellStyle name="差_县市旗测算20080508_县市旗测算-新科目（含人口规模效应） 2 3 2" xfId="1520"/>
    <cellStyle name="60% - Accent1 5" xfId="1521"/>
    <cellStyle name="适中" xfId="1522" builtinId="28"/>
    <cellStyle name="Accent1 3" xfId="1523"/>
    <cellStyle name="Accent1 - 60% 2 2" xfId="1524"/>
    <cellStyle name="40% - Accent5 3" xfId="1525"/>
    <cellStyle name="差_财政供养人员 2 2" xfId="1526"/>
    <cellStyle name="好_缺口县区测算(财政部标准) 2 3 2 3" xfId="1527"/>
    <cellStyle name="60% - Accent1 2 4" xfId="1528"/>
    <cellStyle name="20% - Accent6 5 2" xfId="1529"/>
    <cellStyle name="60% - Accent1 3 2" xfId="1530"/>
    <cellStyle name="差_22湖南_财力性转移支付2010年预算参考数 3 2" xfId="1531"/>
    <cellStyle name="差_行政(燃修费)_民生政策最低支出需求" xfId="1532"/>
    <cellStyle name="60% - Accent3 2" xfId="1533"/>
    <cellStyle name="差_卫生(按照总人口测算）—20080416_民生政策最低支出需求 6" xfId="1534"/>
    <cellStyle name="差_行政(燃修费)_民生政策最低支出需求 4 2" xfId="1535"/>
    <cellStyle name="Accent6 - 20% 2 3 2" xfId="1536"/>
    <cellStyle name="差_2006年34青海 4 2" xfId="1537"/>
    <cellStyle name="差_1 2 3" xfId="1538"/>
    <cellStyle name="Accent1 9 2" xfId="1539"/>
    <cellStyle name="差_县区合并测算20080423(按照各省比重）_不含人员经费系数_财力性转移支付2010年预算参考数" xfId="1540"/>
    <cellStyle name="差_检验表（调整后）" xfId="1541"/>
    <cellStyle name="Accent2 - 40% 2 3 2" xfId="1542"/>
    <cellStyle name="百分比 3 2 3 2" xfId="1543"/>
    <cellStyle name="差_文体广播事业(按照总人口测算）—20080416_不含人员经费系数 2 3" xfId="1544"/>
    <cellStyle name="40% - Accent2 2 2" xfId="1545"/>
    <cellStyle name="差_农林水和城市维护标准支出20080505－县区合计_县市旗测算-新科目（含人口规模效应） 3 2" xfId="1546"/>
    <cellStyle name="好_县区合并测算20080423(按照各省比重）_县市旗测算-新科目（含人口规模效应）_财力性转移支付2010年预算参考数 9" xfId="1547"/>
    <cellStyle name="常规 2 2 2 8" xfId="1548"/>
    <cellStyle name="差_12滨州 2 4" xfId="1549"/>
    <cellStyle name="差_1110洱源县_财力性转移支付2010年预算参考数 2 2 2" xfId="1550"/>
    <cellStyle name="40% - Accent6 4 2" xfId="1551"/>
    <cellStyle name="差_河南 缺口县区测算(地方填报白) 5" xfId="1552"/>
    <cellStyle name="20% - 强调文字颜色 4 4 2" xfId="1553"/>
    <cellStyle name="差_公共财政专项转移支付测算表0918 2" xfId="1554"/>
    <cellStyle name="差_1.16-2015年省级国有资本经营预算表（按人大财经委初审意见修改）_(12.19)江门市报送(补充表六)" xfId="1555"/>
    <cellStyle name="好_民生政策最低支出需求_财力性转移支付2010年预算参考数 6 2" xfId="1556"/>
    <cellStyle name="差_2006年27重庆 2 3" xfId="1557"/>
    <cellStyle name="检查单元格" xfId="1558" builtinId="23"/>
    <cellStyle name="_ET_STYLE_NoName_00__2015年十件民生实事全省汇总表-全新统计2015.1.15" xfId="1559"/>
    <cellStyle name="Accent5 - 60% 2 2 2" xfId="1560"/>
    <cellStyle name="好_农林水和城市维护标准支出20080505－县区合计_县市旗测算-新科目（含人口规模效应） 2 3" xfId="1561"/>
    <cellStyle name="Accent5 - 40% 2" xfId="1562"/>
    <cellStyle name="好_县市旗测算-新科目（20080626）_财力性转移支付2010年预算参考数 3 4" xfId="1563"/>
    <cellStyle name="差_卫生(按照总人口测算）—20080416_不含人员经费系数_财力性转移支付2010年预算参考数 6" xfId="1564"/>
    <cellStyle name="差_07临沂 2 4" xfId="1565"/>
    <cellStyle name="Accent6 - 20% 5" xfId="1566"/>
    <cellStyle name="_台山）各市民生事项2013年预计表（样表）" xfId="1567"/>
    <cellStyle name="Accent2 12" xfId="1568"/>
    <cellStyle name="40% - Accent3" xfId="1569"/>
    <cellStyle name="差_2006年34青海 6" xfId="1570"/>
    <cellStyle name="Accent2 - 60% 2 2 2" xfId="1571"/>
    <cellStyle name="常规 138 3 2" xfId="1572"/>
    <cellStyle name="差_行政（人员）_民生政策最低支出需求_表一" xfId="1573"/>
    <cellStyle name="好_其他部门(按照总人口测算）—20080416_不含人员经费系数_财力性转移支付2010年预算参考数 3 3" xfId="1574"/>
    <cellStyle name="Heading 3 2" xfId="1575"/>
    <cellStyle name="强调文字颜色 1" xfId="1576" builtinId="29"/>
    <cellStyle name="好_河南 缺口县区测算(地方填报白)_财力性转移支付2010年预算参考数 2 5" xfId="1577"/>
    <cellStyle name="常规 83 2" xfId="1578"/>
    <cellStyle name="常规 78 2" xfId="1579"/>
    <cellStyle name="差_2006年27重庆_财力性转移支付2010年预算参考数 5 2" xfId="1580"/>
    <cellStyle name="差_汇总表4_财力性转移支付2010年预算参考数_Sheet1" xfId="1581"/>
    <cellStyle name="差_分县成本差异系数_民生政策最低支出需求_表一" xfId="1582"/>
    <cellStyle name="差 2 2" xfId="1583"/>
    <cellStyle name="差_青海 缺口县区测算(地方填报) 2 4" xfId="1584"/>
    <cellStyle name="常规 16 2" xfId="1585"/>
    <cellStyle name="常规 21 2" xfId="1586"/>
    <cellStyle name="差_2_财力性转移支付2010年预算参考数 3 2" xfId="1587"/>
    <cellStyle name="60% - 强调文字颜色 6 5 2" xfId="1588"/>
    <cellStyle name="差_2008年全省汇总收支计算表 5" xfId="1589"/>
    <cellStyle name="标题 4" xfId="1590" builtinId="19"/>
    <cellStyle name="差_汇总表 2" xfId="1591"/>
    <cellStyle name="差_2006年28四川_财力性转移支付2010年预算参考数 5" xfId="1592"/>
    <cellStyle name="标题 3 6" xfId="1593"/>
    <cellStyle name="_发各处" xfId="1594"/>
    <cellStyle name="差_汇总-县级财政报表附表 2 3 2" xfId="1595"/>
    <cellStyle name="20% - Accent1 2 2" xfId="1596"/>
    <cellStyle name="好_2013年中央公共预算收支调整表（20140110国库司提供）_含权责发生制 2 7" xfId="1597"/>
    <cellStyle name="Accent4 4 2" xfId="1598"/>
    <cellStyle name="Check Cell 2 4" xfId="1599"/>
    <cellStyle name="Total" xfId="1600"/>
    <cellStyle name="40% - 强调文字颜色 6" xfId="1601" builtinId="51"/>
    <cellStyle name="差_行政(燃修费)_民生政策最低支出需求 4" xfId="1602"/>
    <cellStyle name="40% - 强调文字颜色 4 2" xfId="1603"/>
    <cellStyle name="差_0502通海县 2 4" xfId="1604"/>
    <cellStyle name="20% - Accent1 2 3" xfId="1605"/>
    <cellStyle name="60% - Accent3 3 2" xfId="1606"/>
    <cellStyle name="60% - 强调文字颜色 5 5" xfId="1607"/>
    <cellStyle name="40% - Accent5 4 2" xfId="1608"/>
    <cellStyle name="差_县市旗测算-新科目（20080627）_不含人员经费系数_财力性转移支付2010年预算参考数 2 2" xfId="1609"/>
    <cellStyle name="常规 52 2 3" xfId="1610"/>
    <cellStyle name="常规 47 2 3" xfId="1611"/>
    <cellStyle name="常规 2 130" xfId="1612"/>
    <cellStyle name="常规 2 125" xfId="1613"/>
    <cellStyle name="20% - Accent3 2 3 2" xfId="1614"/>
    <cellStyle name="差_2_财力性转移支付2010年预算参考数 5 2" xfId="1615"/>
    <cellStyle name="注释" xfId="1616" builtinId="10"/>
    <cellStyle name="20% - Accent5 3 2" xfId="1617"/>
    <cellStyle name="20% - Accent2 6" xfId="1618"/>
    <cellStyle name="Accent2 8 2" xfId="1619"/>
    <cellStyle name="好_县区合并测算20080423(按照各省比重）_民生政策最低支出需求_财政收支2015年预计及2016年代编预算表(债管)" xfId="1620"/>
    <cellStyle name="Accent4 - 40% 6" xfId="1621"/>
    <cellStyle name="好_2014公共预算支出情况表（0827） 5" xfId="1622"/>
    <cellStyle name="强调文字颜色 2 2 2 2" xfId="1623"/>
    <cellStyle name="差_河南 缺口县区测算(地方填报白) 2 3" xfId="1624"/>
    <cellStyle name="Good 2" xfId="1625"/>
    <cellStyle name="60% - Accent2 2 3" xfId="1626"/>
    <cellStyle name="货币[0]" xfId="1627" builtinId="7"/>
    <cellStyle name="差_汇总表4_财力性转移支付2010年预算参考数 2" xfId="1628"/>
    <cellStyle name="40% - Accent5 2 2" xfId="1629"/>
    <cellStyle name="差_Book2_财力性转移支付2010年预算参考数 2 2 2" xfId="1630"/>
    <cellStyle name="Accent3 11" xfId="1631"/>
    <cellStyle name="好_危改资金测算_财力性转移支付2010年预算参考数 2 4 3" xfId="1632"/>
    <cellStyle name="好_分县成本差异系数_民生政策最低支出需求_财力性转移支付2010年预算参考数 6" xfId="1633"/>
    <cellStyle name="Accent5 8" xfId="1634"/>
    <cellStyle name="差_1.16-2015年省级国有资本经营预算表（按人大财经委初审意见修改）" xfId="1635"/>
    <cellStyle name="好_行政公检法测算_县市旗测算-新科目（含人口规模效应）_财力性转移支付2010年预算参考数 2 2 5" xfId="1636"/>
    <cellStyle name="差_2006年22湖南_Sheet1" xfId="1637"/>
    <cellStyle name="差_2015年社会保险基金预算（1.27再修改-修改打印格式2）_（南澳县）财政收支2015年预计及2016年代编预算表" xfId="1638"/>
    <cellStyle name="20% - 强调文字颜色 5" xfId="1639" builtinId="46"/>
    <cellStyle name="好_县市旗测算-新科目（20080626）_民生政策最低支出需求 2 3" xfId="1640"/>
    <cellStyle name="好_汇总_财力性转移支付2010年预算参考数 2 3 5" xfId="1641"/>
    <cellStyle name="好_附表2：2015年项目库分类汇总 - 汇总各处室 - 发小代1.21" xfId="1642"/>
    <cellStyle name="Accent4 - 40% 2 4" xfId="1643"/>
    <cellStyle name="Linked Cell 2 3" xfId="1644"/>
    <cellStyle name="Accent4 17" xfId="1645"/>
    <cellStyle name="千位分隔 4 4 3" xfId="1646"/>
    <cellStyle name="好_行政(燃修费)_县市旗测算-新科目（含人口规模效应） 2 3" xfId="1647"/>
    <cellStyle name="好_其他部门(按照总人口测算）—20080416_财力性转移支付2010年预算参考数 3 3" xfId="1648"/>
    <cellStyle name="差_行政（人员）_民生政策最低支出需求_财力性转移支付2010年预算参考数 5 2" xfId="1649"/>
    <cellStyle name="差_2006年22湖南 4 2" xfId="1650"/>
    <cellStyle name="40% - 强调文字颜色 5 3" xfId="1651"/>
    <cellStyle name="好_农林水和城市维护标准支出20080505－县区合计_不含人员经费系数_财力性转移支付2010年预算参考数 3 3" xfId="1652"/>
    <cellStyle name="Accent4 - 20% 2 4" xfId="1653"/>
    <cellStyle name="好_农林水和城市维护标准支出20080505－县区合计_县市旗测算-新科目（含人口规模效应） 2 2 2" xfId="1654"/>
    <cellStyle name="Accent3 - 40% 4 2" xfId="1655"/>
    <cellStyle name="差_测算结果_财力性转移支付2010年预算参考数 2" xfId="1656"/>
    <cellStyle name="解释性文本" xfId="1657" builtinId="53"/>
    <cellStyle name="汇总" xfId="1658" builtinId="25"/>
    <cellStyle name="差_教育(按照总人口测算）—20080416 3 2" xfId="1659"/>
    <cellStyle name="差_1.8-2015年省级国有资本经营预算表（按人大财经委初审意见修改） 4 2" xfId="1660"/>
    <cellStyle name="Accent1 6" xfId="1661"/>
    <cellStyle name="好_其他部门(按照总人口测算）—20080416_财力性转移支付2010年预算参考数_表一" xfId="1662"/>
    <cellStyle name="常规 15 2 2 3 3" xfId="1663"/>
    <cellStyle name="常规 20 2 2 3 3" xfId="1664"/>
    <cellStyle name="60% - Accent2 5 2" xfId="1665"/>
    <cellStyle name="差_汇总-县级财政报表附表 5" xfId="1666"/>
    <cellStyle name="60% - Accent3 4" xfId="1667"/>
    <cellStyle name="差_2006年水利统计指标统计表_财力性转移支付2010年预算参考数 2 3" xfId="1668"/>
    <cellStyle name="Percent_laroux" xfId="1669"/>
    <cellStyle name="差_530623_2006年县级财政报表附表 4" xfId="1670"/>
    <cellStyle name="差_行政(燃修费)_财力性转移支付2010年预算参考数 4" xfId="1671"/>
    <cellStyle name="好_农林水和城市维护标准支出20080505－县区合计_民生政策最低支出需求_财力性转移支付2010年预算参考数 2 3 4" xfId="1672"/>
    <cellStyle name="解释性文本 2 5" xfId="1673"/>
    <cellStyle name="千位分隔[0] 3 2 5" xfId="1674"/>
    <cellStyle name="差_市辖区测算20080510_县市旗测算-新科目（含人口规模效应）_财力性转移支付2010年预算参考数_表一" xfId="1675"/>
    <cellStyle name="Accent2 - 20% 2 2 2" xfId="1676"/>
    <cellStyle name="Accent5 - 60% 5 2" xfId="1677"/>
    <cellStyle name="差_行政公检法测算_县市旗测算-新科目（含人口规模效应）" xfId="1678"/>
    <cellStyle name="Accent3 13" xfId="1679"/>
    <cellStyle name="60% - 强调文字颜色 5 2" xfId="1680"/>
    <cellStyle name="好_教育(按照总人口测算）—20080416_县市旗测算-新科目（含人口规模效应）_财力性转移支付2010年预算参考数 2 6" xfId="1681"/>
    <cellStyle name="差_1.16-2015年省级国有资本经营预算表（按人大财经委初审意见修改）_财政收支2015年预计及2016年代编预算表" xfId="1682"/>
    <cellStyle name="_江海区民生事项2013年预计表" xfId="1683"/>
    <cellStyle name="好_危改资金测算 6 2" xfId="1684"/>
    <cellStyle name="好_其他部门(按照总人口测算）—20080416_财力性转移支付2010年预算参考数 3 2 3" xfId="1685"/>
    <cellStyle name="常规 3 2 6 2" xfId="1686"/>
    <cellStyle name="60% - Accent4 5 2" xfId="1687"/>
    <cellStyle name="差_M01-2(州市补助收入) 6" xfId="1688"/>
    <cellStyle name="Accent1 14" xfId="1689"/>
    <cellStyle name="常规 6 2 4" xfId="1690"/>
    <cellStyle name="差_行政(燃修费)_民生政策最低支出需求 2" xfId="1691"/>
    <cellStyle name="40% - 强调文字颜色 4" xfId="1692" builtinId="43"/>
    <cellStyle name="好_核定人数下发表_财力性转移支付2010年预算参考数 2 3 2 2" xfId="1693"/>
    <cellStyle name="差_行政（人员）_县市旗测算-新科目（含人口规模效应） 4 2" xfId="1694"/>
    <cellStyle name="Accent2 - 60% 4 2" xfId="1695"/>
    <cellStyle name="差_一般预算支出口径剔除表_财力性转移支付2010年预算参考数 5 2" xfId="1696"/>
    <cellStyle name="差_缺口县区测算 3" xfId="1697"/>
    <cellStyle name="40% - Accent6 2 3" xfId="1698"/>
    <cellStyle name="20% - 强调文字颜色 2" xfId="1699" builtinId="34"/>
    <cellStyle name="差_一般预算支出口径剔除表_表一" xfId="1700"/>
    <cellStyle name="常规 3 2 6 3" xfId="1701"/>
    <cellStyle name="差_安徽 缺口县区测算(地方填报)1" xfId="1702"/>
    <cellStyle name="差_2015年社会保险基金预算（1.27再修改-修改打印格式2） 6" xfId="1703"/>
    <cellStyle name="输入" xfId="1704" builtinId="20"/>
    <cellStyle name="60% - Accent4 2 3 2" xfId="1705"/>
    <cellStyle name="差_2008年全省汇总收支计算表 2" xfId="1706"/>
    <cellStyle name="标题 1" xfId="1707" builtinId="16"/>
    <cellStyle name="40% - Accent2 5" xfId="1708"/>
    <cellStyle name="好_县区合并测算20080423(按照各省比重）_财力性转移支付2010年预算参考数 2 5" xfId="1709"/>
    <cellStyle name="好_危改资金测算 2 3" xfId="1710"/>
    <cellStyle name="常规 93 4" xfId="1711"/>
    <cellStyle name="差_测算结果汇总_财力性转移支付2010年预算参考数 2 2" xfId="1712"/>
    <cellStyle name="差_34青海_财力性转移支付2010年预算参考数 3 2" xfId="1713"/>
    <cellStyle name="20% - Accent2 3" xfId="1714"/>
    <cellStyle name="好_一般预算支出口径剔除表 2 6" xfId="1715"/>
    <cellStyle name="好_行政(燃修费)_县市旗测算-新科目（含人口规模效应） 3 5" xfId="1716"/>
    <cellStyle name="Accent4 - 40% 2 3 2" xfId="1717"/>
    <cellStyle name="好_34青海 2 3 5" xfId="1718"/>
    <cellStyle name="差_行政(燃修费) 5 2" xfId="1719"/>
    <cellStyle name="常规 136 3 2" xfId="1720"/>
    <cellStyle name="差_2013年中央公共预算收支调整表（20140110国库司提供）_含权责发生制" xfId="1721"/>
    <cellStyle name="差_市辖区测算-新科目（20080626）_县市旗测算-新科目（含人口规模效应）_财力性转移支付2010年预算参考数 4" xfId="1722"/>
    <cellStyle name="差_30云南_1_财力性转移支付2010年预算参考数 6" xfId="1723"/>
    <cellStyle name="60% - Accent1 2 3 2" xfId="1724"/>
    <cellStyle name="好_附表2：2015年项目库分类汇总 - 汇总各处室 - 发小代1.27 2 3 2" xfId="1725"/>
    <cellStyle name="差_核定人数下发表_财力性转移支付2010年预算参考数 2 2" xfId="1726"/>
    <cellStyle name="差_河南 缺口县区测算(地方填报白) 2 4" xfId="1727"/>
    <cellStyle name="强调文字颜色 2 2 2 3" xfId="1728"/>
    <cellStyle name="好_缺口县区测算(按2007支出增长25%测算) 2 4 3" xfId="1729"/>
    <cellStyle name="差_行政（人员）_不含人员经费系数_财力性转移支付2010年预算参考数_表一" xfId="1730"/>
    <cellStyle name="Good 3" xfId="1731"/>
    <cellStyle name="40% - 强调文字颜色 1 2" xfId="1732"/>
    <cellStyle name="差_1.16-2015年省级国有资本经营预算表（按人大财经委初审意见修改） 2 2" xfId="1733"/>
    <cellStyle name="Accent6 - 20% 2" xfId="1734"/>
    <cellStyle name="差_12滨州 6" xfId="1735"/>
    <cellStyle name="40% - 强调文字颜色 1 2 2" xfId="1736"/>
    <cellStyle name="Accent6 - 20% 2 2" xfId="1737"/>
    <cellStyle name="60% - Accent2 3" xfId="1738"/>
    <cellStyle name="货币" xfId="1739" builtinId="4"/>
    <cellStyle name="Heading 2 3" xfId="1740"/>
    <cellStyle name="差" xfId="1741" builtinId="27"/>
    <cellStyle name="20% - 强调文字颜色 4 5 2" xfId="1742"/>
    <cellStyle name="Accent5 - 60% 2 3 2" xfId="1743"/>
    <cellStyle name="40% - 强调文字颜色 5 4" xfId="1744"/>
    <cellStyle name="差_附表" xfId="1745"/>
    <cellStyle name="差_河南 缺口县区测算(地方填报) 3 2" xfId="1746"/>
    <cellStyle name="Warning Text 2 4" xfId="1747"/>
    <cellStyle name="好_M01-2(州市补助收入) 3 2" xfId="1748"/>
    <cellStyle name="Accent2 - 40% 5" xfId="1749"/>
    <cellStyle name="Total 3" xfId="1750"/>
    <cellStyle name="差_11大理_财力性转移支付2010年预算参考数 2 3 2" xfId="1751"/>
    <cellStyle name="好_2008年全省汇总收支计算表_财力性转移支付2010年预算参考数 2" xfId="1752"/>
    <cellStyle name="_开平市2013年民生事项资金情况" xfId="1753"/>
    <cellStyle name="Warning Text 3" xfId="1754"/>
    <cellStyle name="Accent5 2" xfId="1755"/>
    <cellStyle name="差_汇总 6" xfId="1756"/>
    <cellStyle name="20% - 强调文字颜色 4" xfId="1757" builtinId="42"/>
    <cellStyle name="好_市辖区测算-新科目（20080626）_县市旗测算-新科目（含人口规模效应）_财力性转移支付2010年预算参考数 2 6" xfId="1758"/>
    <cellStyle name="60% - 强调文字颜色 2 3 2" xfId="1759"/>
    <cellStyle name="60% - Accent5 2 3" xfId="1760"/>
    <cellStyle name="Accent2 - 60% 2 4" xfId="1761"/>
    <cellStyle name="差_27重庆 5" xfId="1762"/>
    <cellStyle name="差_2008年全省汇总收支计算表 4" xfId="1763"/>
    <cellStyle name="标题 3" xfId="1764" builtinId="18"/>
    <cellStyle name="好_城建部门 2" xfId="1765"/>
    <cellStyle name="60% - Accent5 3 2" xfId="1766"/>
    <cellStyle name="差_2007一般预算支出口径剔除表 2 2" xfId="1767"/>
    <cellStyle name="Accent3 12" xfId="1768"/>
    <cellStyle name="差_0605石屏县_财政收支2015年预计及2016年代编预算表(债管)" xfId="1769"/>
    <cellStyle name="好_其他部门(按照总人口测算）—20080416_财力性转移支付2010年预算参考数 3 2" xfId="1770"/>
    <cellStyle name="40% - Accent6 2" xfId="1771"/>
    <cellStyle name="千位分隔[0] 2 4 4" xfId="1772"/>
    <cellStyle name="好_县区合并测算20080421_县市旗测算-新科目（含人口规模效应） 3 2" xfId="1773"/>
    <cellStyle name="60% - 强调文字颜色 2 4" xfId="1774"/>
    <cellStyle name="Accent1 - 60% 2 3" xfId="1775"/>
    <cellStyle name="Accent1 4" xfId="1776"/>
    <cellStyle name="链接单元格" xfId="1777" builtinId="24"/>
    <cellStyle name="好_县区合并测算20080423(按照各省比重）_民生政策最低支出需求_财力性转移支付2010年预算参考数 2 3 2" xfId="1778"/>
    <cellStyle name="差_汇总表 3" xfId="1779"/>
    <cellStyle name="差_县市旗测算-新科目（20080627） 5 2" xfId="1780"/>
    <cellStyle name="差_2006年22湖南_财力性转移支付2010年预算参考数_表一" xfId="1781"/>
    <cellStyle name="常规 31 5 2" xfId="1782"/>
    <cellStyle name="常规 26 5 2" xfId="1783"/>
    <cellStyle name="40% - 强调文字颜色 3 2 4" xfId="1784"/>
    <cellStyle name="好_县区合并测算20080421_不含人员经费系数_财力性转移支付2010年预算参考数 2 3 5" xfId="1785"/>
    <cellStyle name="差_2006年30云南 5" xfId="1786"/>
    <cellStyle name="差_测算结果汇总_财力性转移支付2010年预算参考数 2 3" xfId="1787"/>
    <cellStyle name="Accent1 - 60% 3" xfId="1788"/>
    <cellStyle name="40% - Accent2 4" xfId="1789"/>
    <cellStyle name="好_教育(按照总人口测算）—20080416_不含人员经费系数_财力性转移支付2010年预算参考数 2 3" xfId="1790"/>
    <cellStyle name="差_2 2 4" xfId="1791"/>
    <cellStyle name="好_34青海 5" xfId="1792"/>
    <cellStyle name="好_12滨州 2 2" xfId="1793"/>
    <cellStyle name="常规 95 3" xfId="1794"/>
    <cellStyle name="差_2006年22湖南_财力性转移支付2010年预算参考数 2 3" xfId="1795"/>
    <cellStyle name="差_27重庆 3" xfId="1796"/>
    <cellStyle name="Accent3 - 60% 2 3" xfId="1797"/>
    <cellStyle name="差_一般预算支出口径剔除表_财力性转移支付2010年预算参考数 5" xfId="1798"/>
    <cellStyle name="Accent3 7" xfId="1799"/>
    <cellStyle name="20% - 强调文字颜色 4 5" xfId="1800"/>
    <cellStyle name="Accent5 - 60% 2 3" xfId="1801"/>
    <cellStyle name="常规 81 6" xfId="1802"/>
    <cellStyle name="百分比 7 2 2" xfId="1803"/>
    <cellStyle name="好_农林水和城市维护标准支出20080505－县区合计_不含人员经费系数 2 2 3" xfId="1804"/>
    <cellStyle name="好_新江门市上报省各市民生事项2013年预计表（含中央及省资金,增加稳定物价和市场供应）2012-12-9 2" xfId="1805"/>
    <cellStyle name="20% - Accent1 3 2" xfId="1806"/>
    <cellStyle name="Accent4 5 2" xfId="1807"/>
    <cellStyle name="好_分县成本差异系数_不含人员经费系数 5" xfId="1808"/>
    <cellStyle name="好_农林水和城市维护标准支出20080505－县区合计_不含人员经费系数 3 2 3" xfId="1809"/>
    <cellStyle name="好_22湖南_财力性转移支付2010年预算参考数 6 2" xfId="1810"/>
    <cellStyle name="Linked Cell 5 2" xfId="1811"/>
    <cellStyle name="差_30云南_1 4 2" xfId="1812"/>
    <cellStyle name="Accent3 5 2" xfId="1813"/>
    <cellStyle name="60% - 强调文字颜色 2 3" xfId="1814"/>
    <cellStyle name="差_2006年30云南_表一" xfId="1815"/>
    <cellStyle name="差_汇总表 5 2" xfId="1816"/>
    <cellStyle name="差_1_财力性转移支付2010年预算参考数 2 3" xfId="1817"/>
    <cellStyle name="差_2007一般预算支出口径剔除表_财力性转移支付2010年预算参考数 2 4" xfId="1818"/>
    <cellStyle name="差_【支出项目录入表】广东省财政厅（收回）" xfId="1819"/>
    <cellStyle name="好_测算结果_财力性转移支付2010年预算参考数 3 3" xfId="1820"/>
    <cellStyle name="20% - 强调文字颜色 5 2" xfId="1821"/>
    <cellStyle name="差_成本差异系数（含人口规模） 4 2" xfId="1822"/>
    <cellStyle name="好_危改资金测算_财力性转移支付2010年预算参考数 2 2 3" xfId="1823"/>
    <cellStyle name="差_行政公检法测算_民生政策最低支出需求 2 3 2" xfId="1824"/>
    <cellStyle name="差_2008年支出核定" xfId="1825"/>
    <cellStyle name="好_农林水和城市维护标准支出20080505－县区合计_县市旗测算-新科目（含人口规模效应） 2 2" xfId="1826"/>
    <cellStyle name="强调文字颜色 2 2 6" xfId="1827"/>
    <cellStyle name="好_县市旗测算-新科目（20080626）_财力性转移支付2010年预算参考数 3 3" xfId="1828"/>
    <cellStyle name="好_市辖区测算20080510 8" xfId="1829"/>
    <cellStyle name="差_财政供养人员" xfId="1830"/>
    <cellStyle name="好_文体广播事业(按照总人口测算）—20080416_不含人员经费系数_财力性转移支付2010年预算参考数 2 2 5" xfId="1831"/>
    <cellStyle name="好_行政(燃修费)_县市旗测算-新科目（含人口规模效应） 2 4" xfId="1832"/>
    <cellStyle name="好_其他部门(按照总人口测算）—20080416_财力性转移支付2010年预算参考数 3 4" xfId="1833"/>
    <cellStyle name="好_2006年水利统计指标统计表 5 2" xfId="1834"/>
    <cellStyle name="Accent4 2 3" xfId="1835"/>
    <cellStyle name="Accent1 - 20% 2 2 2" xfId="1836"/>
    <cellStyle name="好_教育(按照总人口测算）—20080416_县市旗测算-新科目（含人口规模效应）_财力性转移支付2010年预算参考数 2 2 2" xfId="1837"/>
    <cellStyle name="20% - Accent5 4" xfId="1838"/>
    <cellStyle name="好_1.16-2015年省级国有资本经营预算表（按人大财经委初审意见修改）_潮阳重新上报-财政收支2015年预计及2016年代编预算表" xfId="1839"/>
    <cellStyle name="好_缺口县区测算（11.13）_财力性转移支付2010年预算参考数 2 2 2 3" xfId="1840"/>
    <cellStyle name="Accent3 - 40% 5 2" xfId="1841"/>
    <cellStyle name="40% - Accent1 2 2" xfId="1842"/>
    <cellStyle name="差_转移支付 2" xfId="1843"/>
    <cellStyle name="差_2014调整事项_含权责发生制 2 2" xfId="1844"/>
    <cellStyle name="Title 2 4" xfId="1845"/>
    <cellStyle name="警告文本" xfId="1846" builtinId="11"/>
    <cellStyle name="20% - Accent6" xfId="1847"/>
    <cellStyle name="20% - Accent2 4 2" xfId="1848"/>
    <cellStyle name="20% - 强调文字颜色 4 2 4" xfId="1849"/>
    <cellStyle name="差_教育(按照总人口测算）—20080416_财力性转移支付2010年预算参考数 2 3" xfId="1850"/>
    <cellStyle name="40% - 强调文字颜色 3 5" xfId="1851"/>
    <cellStyle name="Accent4 - 40% 4 2" xfId="1852"/>
    <cellStyle name="常规 15 3 2 2" xfId="1853"/>
    <cellStyle name="常规 20 3 2 2" xfId="1854"/>
    <cellStyle name="Accent5 6 2" xfId="1855"/>
    <cellStyle name="差_2006年28四川 4" xfId="1856"/>
    <cellStyle name="差_1.8-2015年省级国有资本经营预算表（按人大财经委初审意见修改） 2 2" xfId="1857"/>
    <cellStyle name="差_县区合并测算20080421_不含人员经费系数_财力性转移支付2010年预算参考数_财政收支2015年预计及2016年代编预算表(债管)" xfId="1858"/>
    <cellStyle name="千位分隔 4 5" xfId="1859"/>
    <cellStyle name="差_山东省民生支出标准_财力性转移支付2010年预算参考数" xfId="1860"/>
    <cellStyle name="60% - 强调文字颜色 1 5" xfId="1861"/>
    <cellStyle name="好_行政公检法测算_财力性转移支付2010年预算参考数 2 2 2 3" xfId="1862"/>
    <cellStyle name="20% - 强调文字颜色 4 4" xfId="1863"/>
    <cellStyle name="Calculation 4 2" xfId="1864"/>
    <cellStyle name="Currency [0]" xfId="1865"/>
    <cellStyle name="差_公共财政专项转移支付测算表0918 2 2" xfId="1866"/>
    <cellStyle name="Accent1 - 20% 3 2" xfId="1867"/>
    <cellStyle name="差_分县成本差异系数_不含人员经费系数_财力性转移支付2010年预算参考数 2 3" xfId="1868"/>
    <cellStyle name="40% - Accent3 5" xfId="1869"/>
    <cellStyle name="差_gdp 3" xfId="1870"/>
    <cellStyle name="好_教育(按照总人口测算）—20080416_民生政策最低支出需求 6 2" xfId="1871"/>
    <cellStyle name="强调文字颜色 5" xfId="1872" builtinId="45"/>
    <cellStyle name="差_分析缺口率_财力性转移支付2010年预算参考数 4 2" xfId="1873"/>
    <cellStyle name="好_卫生(按照总人口测算）—20080416_县市旗测算-新科目（含人口规模效应）_财力性转移支付2010年预算参考数_财政收支2015年预计及2016年代编预算表(债管)" xfId="1874"/>
    <cellStyle name="Check Cell 2 2 2" xfId="1875"/>
    <cellStyle name="好_28四川_财力性转移支付2010年预算参考数_表一" xfId="1876"/>
    <cellStyle name="40% - 强调文字颜色 5 5" xfId="1877"/>
    <cellStyle name="差_山东省民生支出标准_表一" xfId="1878"/>
    <cellStyle name="20% - Accent2 2" xfId="1879"/>
    <cellStyle name="差_2008年支出核定 3" xfId="1880"/>
    <cellStyle name="Accent4 - 40% 2" xfId="1881"/>
    <cellStyle name="Accent5 4" xfId="1882"/>
    <cellStyle name="Warning Text 5" xfId="1883"/>
    <cellStyle name="差_30云南_1_财力性转移支付2010年预算参考数_表一" xfId="1884"/>
    <cellStyle name="差_1.8-2015年省级国有资本经营预算表（按人大财经委初审意见修改）_澄海区--财政收支2015年预计及2016年代编预算表" xfId="1885"/>
    <cellStyle name="_恩平市民生事项2013年预计表（汇总）" xfId="1886"/>
    <cellStyle name="好_2008年全省汇总收支计算表_财力性转移支付2010年预算参考数 3 5" xfId="1887"/>
    <cellStyle name="40% - Accent1 2 2 2" xfId="1888"/>
    <cellStyle name="好_市辖区测算20080510_县市旗测算-新科目（含人口规模效应）_财力性转移支付2010年预算参考数 2 4" xfId="1889"/>
    <cellStyle name="差_测算结果_财力性转移支付2010年预算参考数_表一" xfId="1890"/>
    <cellStyle name="Calculation 2" xfId="1891"/>
    <cellStyle name="差_05潍坊 6" xfId="1892"/>
    <cellStyle name="差_12滨州_财力性转移支付2010年预算参考数 2 2 2" xfId="1893"/>
    <cellStyle name="60% - 强调文字颜色 6 4" xfId="1894"/>
    <cellStyle name="好_卫生(按照总人口测算）—20080416_不含人员经费系数 2 8" xfId="1895"/>
    <cellStyle name="60% - Accent5 2 3 2" xfId="1896"/>
    <cellStyle name="差_530629_2006年县级财政报表附表 5 2" xfId="1897"/>
    <cellStyle name="40% - Accent6 2 3 2" xfId="1898"/>
    <cellStyle name="差_卫生部门_财力性转移支付2010年预算参考数 6" xfId="1899"/>
    <cellStyle name="差_县区合并测算20080423(按照各省比重）" xfId="1900"/>
    <cellStyle name="差_分析缺口率 3" xfId="1901"/>
    <cellStyle name="好_缺口县区测算（11.13）_财力性转移支付2010年预算参考数 3 3" xfId="1902"/>
    <cellStyle name="差_核定人数对比_Sheet1" xfId="1903"/>
    <cellStyle name="60% - 强调文字颜色 2 2 2" xfId="1904"/>
    <cellStyle name="好_市辖区测算20080510_县市旗测算-新科目（含人口规模效应）_财力性转移支付2010年预算参考数 7" xfId="1905"/>
    <cellStyle name="差_市辖区测算-新科目（20080626）_县市旗测算-新科目（含人口规模效应）_财力性转移支付2010年预算参考数" xfId="1906"/>
    <cellStyle name="好_缺口县区测算（11.13） 3 5" xfId="1907"/>
    <cellStyle name="差_2006年30云南 2 3 2" xfId="1908"/>
    <cellStyle name="好_教育(按照总人口测算）—20080416_财力性转移支付2010年预算参考数 2 3 5" xfId="1909"/>
    <cellStyle name="40% - 强调文字颜色 2" xfId="1910" builtinId="35"/>
    <cellStyle name="40% - Accent4 2 3 2" xfId="1911"/>
    <cellStyle name="Accent5 2 5" xfId="1912"/>
    <cellStyle name="好_其他部门(按照总人口测算）—20080416_民生政策最低支出需求 2 2 3" xfId="1913"/>
    <cellStyle name="好_民生政策最低支出需求_财力性转移支付2010年预算参考数 2 4 2" xfId="1914"/>
    <cellStyle name="标题 1 2 2" xfId="1915"/>
    <cellStyle name="差_2008年全省汇总收支计算表 2 2 2" xfId="1916"/>
    <cellStyle name="Accent4 2 2" xfId="1917"/>
    <cellStyle name="差_行政（人员）_县市旗测算-新科目（含人口规模效应） 3 2" xfId="1918"/>
    <cellStyle name="Accent1 - 20% 5 2" xfId="1919"/>
    <cellStyle name="标题 2 5" xfId="1920"/>
    <cellStyle name="好_行政（人员）_财力性转移支付2010年预算参考数 3 2 2" xfId="1921"/>
    <cellStyle name="好_28四川_财力性转移支付2010年预算参考数 2 2 5" xfId="1922"/>
    <cellStyle name="差_行政公检法测算_民生政策最低支出需求 5" xfId="1923"/>
    <cellStyle name="差_测算结果_财力性转移支付2010年预算参考数 2 3" xfId="1924"/>
    <cellStyle name="好_县区合并测算20080421_县市旗测算-新科目（含人口规模效应） 2" xfId="1925"/>
    <cellStyle name="常规 3 13 2" xfId="1926"/>
    <cellStyle name="20% - Accent5 2 3" xfId="1927"/>
    <cellStyle name="Accent1 - 20% 5" xfId="1928"/>
    <cellStyle name="Check Cell 2 3 2" xfId="1929"/>
    <cellStyle name="好_2008年全省汇总收支计算表_财力性转移支付2010年预算参考数 3 4" xfId="1930"/>
    <cellStyle name="Accent6 9 2" xfId="1931"/>
    <cellStyle name="警告文本 2 3" xfId="1932"/>
    <cellStyle name="20% - Accent6 2 3" xfId="1933"/>
    <cellStyle name="Accent1 - 20% 4" xfId="1934"/>
    <cellStyle name="好_县市旗测算20080508_民生政策最低支出需求 3 2 3" xfId="1935"/>
    <cellStyle name="好_其他部门(按照总人口测算）—20080416_不含人员经费系数 2 2 3" xfId="1936"/>
    <cellStyle name="差_Book1_财力性转移支付2010年预算参考数 6" xfId="1937"/>
    <cellStyle name="20% - 强调文字颜色 1 4" xfId="1938"/>
    <cellStyle name="20% - 强调文字颜色 5 3" xfId="1939"/>
    <cellStyle name="好_行政（人员）_县市旗测算-新科目（含人口规模效应）_财力性转移支付2010年预算参考数 2 3 2 2" xfId="1940"/>
    <cellStyle name="60% - Accent6 2 3 2" xfId="1941"/>
    <cellStyle name="差_2_财力性转移支付2010年预算参考数 6" xfId="1942"/>
    <cellStyle name="好_2006年水利统计指标统计表_财力性转移支付2010年预算参考数 2 3" xfId="1943"/>
    <cellStyle name="差_成本差异系数_财力性转移支付2010年预算参考数 3 2" xfId="1944"/>
    <cellStyle name="常规 2 88 2 3" xfId="1945"/>
    <cellStyle name="常规 2 93 2 3" xfId="1946"/>
    <cellStyle name="20% - Accent2 3 2" xfId="1947"/>
    <cellStyle name="Accent5 5 2" xfId="1948"/>
    <cellStyle name="常规 36 3 2" xfId="1949"/>
    <cellStyle name="常规 41 3 2" xfId="1950"/>
    <cellStyle name="40% - 强调文字颜色 6 5" xfId="1951"/>
    <cellStyle name="差_测算结果汇总_财力性转移支付2010年预算参考数" xfId="1952"/>
    <cellStyle name="好_重大支出测算 2 6" xfId="1953"/>
    <cellStyle name="好_县市旗测算-新科目（20080627）_不含人员经费系数 2 2 5" xfId="1954"/>
    <cellStyle name="Accent3 - 40% 2 2 2" xfId="1955"/>
    <cellStyle name="20% - 强调文字颜色 3 4" xfId="1956"/>
    <cellStyle name="Calculation 3 2" xfId="1957"/>
    <cellStyle name="Heading 3 2 2 2" xfId="1958"/>
    <cellStyle name="千位分隔[0] 2 2 2 2 2 3" xfId="1959"/>
    <cellStyle name="差_行政(燃修费)_民生政策最低支出需求 3 2" xfId="1960"/>
    <cellStyle name="差_05潍坊 2 4" xfId="1961"/>
    <cellStyle name="差_汇总_财力性转移支付2010年预算参考数 5" xfId="1962"/>
    <cellStyle name="常规 13 2" xfId="1963"/>
    <cellStyle name="常规 13" xfId="1964"/>
    <cellStyle name="Accent6 - 20% 2 2 2" xfId="1965"/>
    <cellStyle name="好_文体广播事业(按照总人口测算）—20080416_不含人员经费系数 2 4 2" xfId="1966"/>
    <cellStyle name="20% - Accent1 4 2" xfId="1967"/>
    <cellStyle name="好_文体广播事业(按照总人口测算）—20080416_不含人员经费系数_财力性转移支付2010年预算参考数 2 2 4" xfId="1968"/>
    <cellStyle name="好_教育(按照总人口测算）—20080416 8" xfId="1969"/>
    <cellStyle name="好_2013年中央公共预算收支调整表（20140110国库司提供） 6" xfId="1970"/>
    <cellStyle name="Explanatory Text 5 2" xfId="1971"/>
    <cellStyle name="差_2006年22湖南 2 3 2" xfId="1972"/>
    <cellStyle name="好_县区合并测算20080421_县市旗测算-新科目（含人口规模效应） 6 2" xfId="1973"/>
    <cellStyle name="常规 3 12 2 3 2" xfId="1974"/>
    <cellStyle name="20% - 强调文字颜色 6 4 2" xfId="1975"/>
    <cellStyle name="Accent1 6 2" xfId="1976"/>
    <cellStyle name="好_文体广播事业(按照总人口测算）—20080416_县市旗测算-新科目（含人口规模效应） 2 2 2 3" xfId="1977"/>
    <cellStyle name="强调文字颜色 2 2 3 2" xfId="1978"/>
    <cellStyle name="差_gdp 2 4" xfId="1979"/>
    <cellStyle name="好_县区合并测算20080421_财力性转移支付2010年预算参考数 8" xfId="1980"/>
    <cellStyle name="Accent5 - 40% 2 2 2" xfId="1981"/>
    <cellStyle name="Accent4 7 2" xfId="1982"/>
    <cellStyle name="好_成本差异系数_财力性转移支付2010年预算参考数 3 2" xfId="1983"/>
    <cellStyle name="好_市辖区测算-新科目（20080626）_县市旗测算-新科目（含人口规模效应）_财力性转移支付2010年预算参考数 2 3 2" xfId="1984"/>
    <cellStyle name="Output 2 3" xfId="1985"/>
    <cellStyle name="差_行政（人员） 6" xfId="1986"/>
    <cellStyle name="40% - 强调文字颜色 6 6" xfId="1987"/>
    <cellStyle name="40% - Accent3 3" xfId="1988"/>
    <cellStyle name="20% - Accent3 5 2" xfId="1989"/>
    <cellStyle name="差_行政(燃修费) 2 3 2" xfId="1990"/>
    <cellStyle name="好_0502通海县 5 2" xfId="1991"/>
    <cellStyle name="差_530623_2006年县级财政报表附表 3" xfId="1992"/>
    <cellStyle name="好_行政（人员）_不含人员经费系数_财力性转移支付2010年预算参考数 2 3 5" xfId="1993"/>
    <cellStyle name="差_县区合并测算20080423(按照各省比重）_不含人员经费系数_财力性转移支付2010年预算参考数 2" xfId="1994"/>
    <cellStyle name="常规 75 5 2" xfId="1995"/>
    <cellStyle name="60% - Accent5 6" xfId="1996"/>
    <cellStyle name="Accent3 - 60% 3 2" xfId="1997"/>
    <cellStyle name="好_县市旗测算20080508_不含人员经费系数_财力性转移支付2010年预算参考数" xfId="1998"/>
    <cellStyle name="差_文体广播事业(按照总人口测算）—20080416 5" xfId="1999"/>
    <cellStyle name="Input 13" xfId="2000"/>
    <cellStyle name="40% - Accent1 2" xfId="2001"/>
    <cellStyle name="差_2006年33甘肃" xfId="2002"/>
    <cellStyle name="差_1_财力性转移支付2010年预算参考数 6" xfId="2003"/>
    <cellStyle name="差_2006年28四川_财力性转移支付2010年预算参考数 2 2" xfId="2004"/>
    <cellStyle name="差_2_财力性转移支付2010年预算参考数 4" xfId="2005"/>
    <cellStyle name="差_转移支付" xfId="2006"/>
    <cellStyle name="差_成本差异系数（含人口规模）_财力性转移支付2010年预算参考数 5" xfId="2007"/>
    <cellStyle name="差_12滨州 5 2" xfId="2008"/>
    <cellStyle name="好_同德_财力性转移支付2010年预算参考数 2 5" xfId="2009"/>
    <cellStyle name="好_县市旗测算20080508_财力性转移支付2010年预算参考数 2 3 2 2" xfId="2010"/>
    <cellStyle name="20% - Accent3 2 4" xfId="2011"/>
    <cellStyle name="40% - Accent5 2 4" xfId="2012"/>
    <cellStyle name="好_危改资金测算_财力性转移支付2010年预算参考数_表一" xfId="2013"/>
    <cellStyle name="20% - 强调文字颜色 5 4 2" xfId="2014"/>
    <cellStyle name="好_县市旗测算-新科目（20080627）_民生政策最低支出需求 8" xfId="2015"/>
    <cellStyle name="差_2007年一般预算支出剔除_Sheet1" xfId="2016"/>
    <cellStyle name="千位分隔[0] 2 3 3 5" xfId="2017"/>
    <cellStyle name="好_缺口县区测算（11.13） 2 3 4" xfId="2018"/>
    <cellStyle name="Accent6 3 3" xfId="2019"/>
    <cellStyle name="Title 2 2 2" xfId="2020"/>
    <cellStyle name="40% - 强调文字颜色 3 2" xfId="2021"/>
    <cellStyle name="好_Book2_财力性转移支付2010年预算参考数 2 7" xfId="2022"/>
    <cellStyle name="20% - Accent2 2 3" xfId="2023"/>
    <cellStyle name="差_1110洱源县_财力性转移支付2010年预算参考数 2 2" xfId="2024"/>
    <cellStyle name="差_2006年34青海_财力性转移支付2010年预算参考数_Sheet1" xfId="2025"/>
    <cellStyle name="好_卫生(按照总人口测算）—20080416_县市旗测算-新科目（含人口规模效应）_财力性转移支付2010年预算参考数_Sheet1" xfId="2026"/>
    <cellStyle name="20% - Accent1 5" xfId="2027"/>
    <cellStyle name="差_分析缺口率_财力性转移支付2010年预算参考数 2" xfId="2028"/>
    <cellStyle name="40% - 强调文字颜色 5 2 3" xfId="2029"/>
    <cellStyle name="好_人员工资和公用经费3_财力性转移支付2010年预算参考数 3" xfId="2030"/>
    <cellStyle name="差_30云南_1_财力性转移支付2010年预算参考数 4 2" xfId="2031"/>
    <cellStyle name="40% - Accent4 3 2" xfId="2032"/>
    <cellStyle name="差_分科目情况 2 2" xfId="2033"/>
    <cellStyle name="好_云南省2008年转移支付测算——州市本级考核部分及政策性测算 8 2" xfId="2034"/>
    <cellStyle name="好_汇总_财力性转移支付2010年预算参考数 2 4 3" xfId="2035"/>
    <cellStyle name="60% - 强调文字颜色 2 2 3" xfId="2036"/>
    <cellStyle name="差_2013年红本" xfId="2037"/>
    <cellStyle name="差_分科目情况_含权责发生制 2 3" xfId="2038"/>
    <cellStyle name="常规 3 2 7 2" xfId="2039"/>
    <cellStyle name="Heading 4 2 4" xfId="2040"/>
    <cellStyle name="好_公共财政专项转移支付测算表0918 3 2" xfId="2041"/>
    <cellStyle name="好_县市旗测算-新科目（20080626）_财力性转移支付2010年预算参考数 5" xfId="2042"/>
    <cellStyle name="好_其他部门(按照总人口测算）—20080416_财力性转移支付2010年预算参考数 3 5" xfId="2043"/>
    <cellStyle name="20% - 强调文字颜色 1 5" xfId="2044"/>
    <cellStyle name="60% - 强调文字颜色 5 4 2" xfId="2045"/>
    <cellStyle name="Accent1 16" xfId="2046"/>
    <cellStyle name="差_2013年红本 2 4" xfId="2047"/>
    <cellStyle name="差_公共财政专项转移支付测算表0918 2 3 2" xfId="2048"/>
    <cellStyle name="Accent4 - 60% 6" xfId="2049"/>
    <cellStyle name="标题" xfId="2050" builtinId="15"/>
    <cellStyle name="常规 9 2 6" xfId="2051"/>
    <cellStyle name="差_行政(燃修费)_民生政策最低支出需求 2 3 2" xfId="2052"/>
    <cellStyle name="Accent2 - 20% 2 2" xfId="2053"/>
    <cellStyle name="好_县区合并测算20080423(按照各省比重） 9" xfId="2054"/>
    <cellStyle name="Accent5 - 60% 5" xfId="2055"/>
    <cellStyle name="差_核定人数下发表_财力性转移支付2010年预算参考数_财政收支2015年预计及2016年代编预算表(债管)" xfId="2056"/>
    <cellStyle name="差_2006年全省财力计算表（中央、决算）_财政收支2015年预计及2016年代编预算表(债管)" xfId="2057"/>
    <cellStyle name="差_县市旗测算-新科目（20080626）_不含人员经费系数_财力性转移支付2010年预算参考数 2" xfId="2058"/>
    <cellStyle name="差_人代会：2015年一般公共预算表格（24张）最新_第三次上报潮南财政收支2015年预计及2016年代编预算表" xfId="2059"/>
    <cellStyle name="好_2007年一般预算支出剔除 5" xfId="2060"/>
    <cellStyle name="20% - 强调文字颜色 3 3" xfId="2061"/>
    <cellStyle name="40% - Accent6 2 2" xfId="2062"/>
    <cellStyle name="20% - Accent4 5" xfId="2063"/>
    <cellStyle name="好_人员工资和公用经费2_财力性转移支付2010年预算参考数 3 3" xfId="2064"/>
    <cellStyle name="差_09黑龙江 3" xfId="2065"/>
    <cellStyle name="好_农林水和城市维护标准支出20080505－县区合计 3 3" xfId="2066"/>
    <cellStyle name="差_行政公检法测算_财政收支2015年预计及2016年代编预算表(债管)" xfId="2067"/>
    <cellStyle name="Accent6 18" xfId="2068"/>
    <cellStyle name="百分比 3 5 3" xfId="2069"/>
    <cellStyle name="差_成本差异系数（含人口规模）_财政收支2015年预计及2016年代编预算表(债管)" xfId="2070"/>
    <cellStyle name="好_行政（人员）_民生政策最低支出需求 8" xfId="2071"/>
    <cellStyle name="好_其他部门(按照总人口测算）—20080416_民生政策最低支出需求_财力性转移支付2010年预算参考数 9" xfId="2072"/>
    <cellStyle name="40% - Accent5 2" xfId="2073"/>
    <cellStyle name="好_测算结果汇总_财力性转移支付2010年预算参考数 2 3 2" xfId="2074"/>
    <cellStyle name="好_云南省2008年转移支付测算——州市本级考核部分及政策性测算_财力性转移支付2010年预算参考数 2 2 5" xfId="2075"/>
    <cellStyle name="差_成本差异系数（含人口规模）_财力性转移支付2010年预算参考数 6" xfId="2076"/>
    <cellStyle name="差_2006年27重庆 3" xfId="2077"/>
    <cellStyle name="差_00省级(打印)_表一" xfId="2078"/>
    <cellStyle name="好_平邑_财力性转移支付2010年预算参考数 8 2" xfId="2079"/>
    <cellStyle name="20% - Accent3 2" xfId="2080"/>
    <cellStyle name="好_0502通海县 2" xfId="2081"/>
    <cellStyle name="差_11大理 2 4" xfId="2082"/>
    <cellStyle name="差_行政（人员）_民生政策最低支出需求_财力性转移支付2010年预算参考数 4" xfId="2083"/>
    <cellStyle name="差_河南 缺口县区测算(地方填报白) 3" xfId="2084"/>
    <cellStyle name="好_民生政策最低支出需求 2 2 4" xfId="2085"/>
    <cellStyle name="差_核定人数对比 2 4" xfId="2086"/>
    <cellStyle name="Accent3 5" xfId="2087"/>
    <cellStyle name="20% - 强调文字颜色 2 4 2" xfId="2088"/>
    <cellStyle name="好_重大支出测算 3 4" xfId="2089"/>
    <cellStyle name="Calculation 2 2 2" xfId="2090"/>
    <cellStyle name="差_2006年28四川_财力性转移支付2010年预算参考数 6" xfId="2091"/>
    <cellStyle name="差_汇总表4 5" xfId="2092"/>
    <cellStyle name="好_县区合并测算20080423(按照各省比重）_财力性转移支付2010年预算参考数 2 3 3" xfId="2093"/>
    <cellStyle name="常规 42" xfId="2094"/>
    <cellStyle name="常规 37" xfId="2095"/>
    <cellStyle name="20% - Accent3" xfId="2096"/>
    <cellStyle name="好_0502通海县" xfId="2097"/>
    <cellStyle name="Title 2 2" xfId="2098"/>
    <cellStyle name="差_平邑 6" xfId="2099"/>
    <cellStyle name="60% - 强调文字颜色 1 3" xfId="2100"/>
    <cellStyle name="差_11大理 2 3" xfId="2101"/>
    <cellStyle name="差_行政（人员）_民生政策最低支出需求_财力性转移支付2010年预算参考数 3" xfId="2102"/>
    <cellStyle name="差_2015年社会保险基金预算（1.27再修改-修改打印格式2） 2 3" xfId="2103"/>
    <cellStyle name="60% - Accent2 2" xfId="2104"/>
    <cellStyle name="好_教育(按照总人口测算）—20080416_县市旗测算-新科目（含人口规模效应）_财力性转移支付2010年预算参考数 2 5" xfId="2105"/>
    <cellStyle name="差_附表_财力性转移支付2010年预算参考数 2 3" xfId="2106"/>
    <cellStyle name="差_行政(燃修费) 2 2" xfId="2107"/>
    <cellStyle name="好_附表_财力性转移支付2010年预算参考数 2 4" xfId="2108"/>
    <cellStyle name="40% - 强调文字颜色 2 2 3" xfId="2109"/>
    <cellStyle name="常规 9 3 2 3" xfId="2110"/>
    <cellStyle name="差_2008年一般预算支出预计 2 3 2" xfId="2111"/>
    <cellStyle name="好_安徽 缺口县区测算(地方填报)1 2 2 5" xfId="2112"/>
    <cellStyle name="20% - Accent5 3" xfId="2113"/>
    <cellStyle name="Heading 3 4" xfId="2114"/>
    <cellStyle name="常规 13 2 6" xfId="2115"/>
    <cellStyle name="40% - Accent4 2 2 2" xfId="2116"/>
    <cellStyle name="20% - 强调文字颜色 5 2 3" xfId="2117"/>
    <cellStyle name="差_03昭通 2" xfId="2118"/>
    <cellStyle name="差_附表2：2015年项目库分类汇总 - 汇总各处室 - 发小代1.29 6" xfId="2119"/>
    <cellStyle name="好_人员工资和公用经费2_财力性转移支付2010年预算参考数 2 2 4" xfId="2120"/>
    <cellStyle name="Accent2 4" xfId="2121"/>
    <cellStyle name="千位分隔[0] 2 3 3 4" xfId="2122"/>
    <cellStyle name="好_行政公检法测算_县市旗测算-新科目（含人口规模效应）_财力性转移支付2010年预算参考数 8" xfId="2123"/>
    <cellStyle name="常规 28 2" xfId="2124"/>
    <cellStyle name="常规 33 2" xfId="2125"/>
    <cellStyle name="差_文体广播事业(按照总人口测算）—20080416_民生政策最低支出需求_财力性转移支付2010年预算参考数 2 2" xfId="2126"/>
    <cellStyle name="差_行政(燃修费) 2 3" xfId="2127"/>
    <cellStyle name="差_行政(燃修费)_不含人员经费系数_Sheet1" xfId="2128"/>
    <cellStyle name="20% - 强调文字颜色 3 6" xfId="2129"/>
    <cellStyle name="Accent1 - 40% 3 2" xfId="2130"/>
    <cellStyle name="差_07临沂 5" xfId="2131"/>
    <cellStyle name="Accent4 - 20% 2 3 2" xfId="2132"/>
    <cellStyle name="好_县区合并测算20080423(按照各省比重）_不含人员经费系数 2 3 2" xfId="2133"/>
    <cellStyle name="好_其他部门(按照总人口测算）—20080416_县市旗测算-新科目（含人口规模效应）_财力性转移支付2010年预算参考数_财政收支2015年预计及2016年代编预算表(债管)" xfId="2134"/>
    <cellStyle name="差_1110洱源县_财力性转移支付2010年预算参考数" xfId="2135"/>
    <cellStyle name="差_Book2_Sheet1" xfId="2136"/>
    <cellStyle name="差_河南 缺口县区测算(地方填报白) 6" xfId="2137"/>
    <cellStyle name="差_行政(燃修费) 2 4" xfId="2138"/>
    <cellStyle name="Note 2 3 2" xfId="2139"/>
    <cellStyle name="Heading 3 2 3 2" xfId="2140"/>
    <cellStyle name="好" xfId="2141" builtinId="26"/>
    <cellStyle name="差_09黑龙江_财力性转移支付2010年预算参考数_表一" xfId="2142"/>
    <cellStyle name="差_2007一般预算支出口径剔除表_财力性转移支付2010年预算参考数 4" xfId="2143"/>
    <cellStyle name="差_2006年水利统计指标统计表_表一" xfId="2144"/>
    <cellStyle name="差_2006年28四川_财力性转移支付2010年预算参考数 4" xfId="2145"/>
    <cellStyle name="差_行政(燃修费)_县市旗测算-新科目（含人口规模效应） 4" xfId="2146"/>
    <cellStyle name="标题 3 5" xfId="2147"/>
    <cellStyle name="好_县市旗测算-新科目（20080627）_县市旗测算-新科目（含人口规模效应） 2 2 3" xfId="2148"/>
    <cellStyle name="好_云南省2008年转移支付测算——州市本级考核部分及政策性测算_财力性转移支付2010年预算参考数 2 6" xfId="2149"/>
    <cellStyle name="Accent2 2 3" xfId="2150"/>
    <cellStyle name="好_市辖区测算20080510_县市旗测算-新科目（含人口规模效应）_财力性转移支付2010年预算参考数 2 2 2 2" xfId="2151"/>
    <cellStyle name="差_2006年30云南 2" xfId="2152"/>
    <cellStyle name="Accent5 - 20% 5" xfId="2153"/>
    <cellStyle name="好_分析缺口率 7" xfId="2154"/>
    <cellStyle name="差_30云南_表一" xfId="2155"/>
    <cellStyle name="差_14安徽 2" xfId="2156"/>
    <cellStyle name="好_重大支出测算 2 4 3" xfId="2157"/>
    <cellStyle name="差_行政公检法测算_不含人员经费系数_财力性转移支付2010年预算参考数 2 2" xfId="2158"/>
    <cellStyle name="Accent3 - 20% 3 2" xfId="2159"/>
    <cellStyle name="百分比" xfId="2160" builtinId="5"/>
    <cellStyle name="20% - Accent2 5 2" xfId="2161"/>
    <cellStyle name="差_2" xfId="2162"/>
    <cellStyle name="常规 20 3 3 2" xfId="2163"/>
    <cellStyle name="常规 15 3 3 2" xfId="2164"/>
    <cellStyle name="Accent5 7 2" xfId="2165"/>
    <cellStyle name="差_财政供养人员 2 2 2" xfId="2166"/>
    <cellStyle name="差_20河南_财力性转移支付2010年预算参考数 2 4" xfId="2167"/>
    <cellStyle name="60% - 强调文字颜色 2 5" xfId="2168"/>
    <cellStyle name="差_33甘肃 3" xfId="2169"/>
    <cellStyle name="好_县区合并测算20080423(按照各省比重）_财力性转移支付2010年预算参考数 3 4" xfId="2170"/>
    <cellStyle name="百分比 3 8" xfId="2171"/>
    <cellStyle name="差_2008年全省汇总收支计算表 2 3 2" xfId="2172"/>
    <cellStyle name="差_22湖南_表一" xfId="2173"/>
    <cellStyle name="60% - 强调文字颜色 3 2 3" xfId="2174"/>
    <cellStyle name="差_20河南_财力性转移支付2010年预算参考数 2 2" xfId="2175"/>
    <cellStyle name="差_gdp 6" xfId="2176"/>
    <cellStyle name="差_县区合并测算20080423(按照各省比重） 3 2" xfId="2177"/>
    <cellStyle name="差_34青海_1 2 3" xfId="2178"/>
    <cellStyle name="好_县区合并测算20080423(按照各省比重）_财力性转移支付2010年预算参考数 2 3 2 2" xfId="2179"/>
    <cellStyle name="20% - Accent3 2 2 2" xfId="2180"/>
    <cellStyle name="差_行政(燃修费)_县市旗测算-新科目（含人口规模效应）_财力性转移支付2010年预算参考数 3" xfId="2181"/>
    <cellStyle name="Accent6 5" xfId="2182"/>
    <cellStyle name="已访问的超链接" xfId="2183" builtinId="9"/>
    <cellStyle name="差_2006年34青海 2" xfId="2184"/>
    <cellStyle name="Accent1 7" xfId="2185"/>
    <cellStyle name="差_县市旗测算20080508_财力性转移支付2010年预算参考数 3 2" xfId="2186"/>
    <cellStyle name="差_12滨州_财政收支2015年预计及2016年代编预算表(债管)" xfId="2187"/>
    <cellStyle name="差_农林水和城市维护标准支出20080505－县区合计_县市旗测算-新科目（含人口规模效应） 5" xfId="2188"/>
    <cellStyle name="20% - 强调文字颜色 3 2 3" xfId="2189"/>
    <cellStyle name="差_2006年33甘肃 4 2" xfId="2190"/>
    <cellStyle name="差_0605石屏县 5 2" xfId="2191"/>
    <cellStyle name="差_2007一般预算支出口径剔除表_财力性转移支付2010年预算参考数 6" xfId="2192"/>
    <cellStyle name="差_行政(燃修费) 3 2" xfId="2193"/>
    <cellStyle name="60% - Accent1 3" xfId="2194"/>
    <cellStyle name="20% - Accent6 5" xfId="2195"/>
    <cellStyle name="Accent5 2 3 2" xfId="2196"/>
    <cellStyle name="好_卫生(按照总人口测算）—20080416_不含人员经费系数 2 2 2 2" xfId="2197"/>
    <cellStyle name="好_2008年预计支出与2007年对比_财政收支2015年预计及2016年代编预算表(债管)" xfId="2198"/>
    <cellStyle name="Accent2 2 2 2" xfId="2199"/>
    <cellStyle name="40% - 强调文字颜色 5 4 2" xfId="2200"/>
    <cellStyle name="20% - Accent4 3 2" xfId="2201"/>
    <cellStyle name="60% - Accent5 5 2" xfId="2202"/>
    <cellStyle name="Heading 1 6" xfId="2203"/>
    <cellStyle name="差_0605石屏县_财力性转移支付2010年预算参考数 2 3" xfId="2204"/>
    <cellStyle name="20% - Accent5 5" xfId="2205"/>
    <cellStyle name="Accent5 2 2 2" xfId="2206"/>
    <cellStyle name="差_2007年收支情况及2008年收支预计表(汇总表)_财力性转移支付2010年预算参考数 2 3 2" xfId="2207"/>
    <cellStyle name="差_07临沂 3" xfId="2208"/>
    <cellStyle name="Accent6 5 2" xfId="2209"/>
    <cellStyle name="差_2006年28四川_财力性转移支付2010年预算参考数 2 3" xfId="2210"/>
    <cellStyle name="差_1110洱源县 2 2" xfId="2211"/>
    <cellStyle name="差_中期财政规划表样——报省府 2 3" xfId="2212"/>
    <cellStyle name="40% - Accent4" xfId="2213"/>
    <cellStyle name="20% - 强调文字颜色 3 4 2" xfId="2214"/>
    <cellStyle name="60% - 强调文字颜色 4" xfId="2215" builtinId="44"/>
    <cellStyle name="60% - 强调文字颜色 3" xfId="2216" builtinId="40"/>
    <cellStyle name="Accent6 - 40% 5 2" xfId="2217"/>
    <cellStyle name="好_山东省民生支出标准_财力性转移支付2010年预算参考数 2 2 3" xfId="2218"/>
    <cellStyle name="差_2006年34青海_Sheet1" xfId="2219"/>
    <cellStyle name="Accent6 6 2" xfId="2220"/>
    <cellStyle name="好_县区合并测算20080423(按照各省比重）_财力性转移支付2010年预算参考数 2 3" xfId="2221"/>
    <cellStyle name="差_14安徽_财力性转移支付2010年预算参考数" xfId="2222"/>
    <cellStyle name="差_14安徽_财力性转移支付2010年预算参考数_财政收支2015年预计及2016年代编预算表(债管)" xfId="2223"/>
    <cellStyle name="好_云南省2008年转移支付测算——州市本级考核部分及政策性测算 6 2" xfId="2224"/>
    <cellStyle name="差_赤字12500(不超收) 2 2 2" xfId="2225"/>
    <cellStyle name="20% - 强调文字颜色 3 5 2" xfId="2226"/>
    <cellStyle name="差_分县成本差异系数_不含人员经费系数_财力性转移支付2010年预算参考数 3" xfId="2227"/>
    <cellStyle name="差_行政（人员）_财力性转移支付2010年预算参考数 2" xfId="2228"/>
    <cellStyle name="20% - Accent3 5" xfId="2229"/>
    <cellStyle name="好_卫生部门_财力性转移支付2010年预算参考数 2 3 2 3" xfId="2230"/>
    <cellStyle name="60% - 强调文字颜色 1 4" xfId="2231"/>
    <cellStyle name="差_2_财政收支2015年预计及2016年代编预算表(债管)" xfId="2232"/>
    <cellStyle name="20% - 强调文字颜色 4 3" xfId="2233"/>
    <cellStyle name="常规 8 2 4" xfId="2234"/>
    <cellStyle name="好_5334_2006年迪庆县级财政报表附表" xfId="2235"/>
    <cellStyle name="好_2007年一般预算支出剔除 3 3" xfId="2236"/>
    <cellStyle name="60% - 强调文字颜色 1 4 2" xfId="2237"/>
    <cellStyle name="差_1_财力性转移支付2010年预算参考数_Sheet1" xfId="2238"/>
    <cellStyle name="差_07临沂_财政收支2015年预计及2016年代编预算表(债管)" xfId="2239"/>
    <cellStyle name="20% - Accent5 4 2" xfId="2240"/>
    <cellStyle name="20% - Accent3 6" xfId="2241"/>
    <cellStyle name="差_2 2 3" xfId="2242"/>
    <cellStyle name="好_34青海 4" xfId="2243"/>
    <cellStyle name="Accent2 9 2" xfId="2244"/>
    <cellStyle name="Accent6 8" xfId="2245"/>
    <cellStyle name="好_汇总 2 2" xfId="2246"/>
    <cellStyle name="20% - Accent6 2 2" xfId="2247"/>
    <cellStyle name="警告文本 2 2" xfId="2248"/>
    <cellStyle name="好_汇总-县级财政报表附表 6 2" xfId="2249"/>
    <cellStyle name="20% - Accent6 4 2" xfId="2250"/>
    <cellStyle name="60% - Accent1 2 2" xfId="2251"/>
    <cellStyle name="强调 2 2 7" xfId="2252"/>
    <cellStyle name="差_测算结果_财力性转移支付2010年预算参考数 5" xfId="2253"/>
    <cellStyle name="60% - 强调文字颜色 3 2 4" xfId="2254"/>
    <cellStyle name="差_市辖区测算20080510_不含人员经费系数_财力性转移支付2010年预算参考数 2" xfId="2255"/>
    <cellStyle name="差_20河南_财力性转移支付2010年预算参考数 2 3" xfId="2256"/>
    <cellStyle name="Fixed" xfId="2257"/>
    <cellStyle name="差_市辖区测算-新科目（20080626）_县市旗测算-新科目（含人口规模效应）_财力性转移支付2010年预算参考数 2" xfId="2258"/>
    <cellStyle name="差_30云南_1_财力性转移支付2010年预算参考数 4" xfId="2259"/>
    <cellStyle name="常规 2 122 2" xfId="2260"/>
    <cellStyle name="常规 2 117 2" xfId="2261"/>
    <cellStyle name="差_0605石屏县_表一" xfId="2262"/>
    <cellStyle name="常规 3 5 2 3 2" xfId="2263"/>
    <cellStyle name="Accent2 - 60% 3 2" xfId="2264"/>
    <cellStyle name="好_人员工资和公用经费_财力性转移支付2010年预算参考数 3 2 3" xfId="2265"/>
    <cellStyle name="60% - 强调文字颜色 3 5 2" xfId="2266"/>
    <cellStyle name="差_财政供养人员 4" xfId="2267"/>
    <cellStyle name="20% - Accent4 2" xfId="2268"/>
    <cellStyle name="Accent5 - 20% 2 4" xfId="2269"/>
    <cellStyle name="差_市辖区测算-新科目（20080626）_县市旗测算-新科目（含人口规模效应）_财力性转移支付2010年预算参考数 3" xfId="2270"/>
    <cellStyle name="差_30云南_1_财力性转移支付2010年预算参考数 5" xfId="2271"/>
    <cellStyle name="差_30云南_1_财力性转移支付2010年预算参考数 3 2" xfId="2272"/>
    <cellStyle name="差_县区合并测算20080421_县市旗测算-新科目（含人口规模效应）_财政收支2015年预计及2016年代编预算表(债管)" xfId="2273"/>
    <cellStyle name="60% - 强调文字颜色 2 2" xfId="2274"/>
    <cellStyle name="差_行政（人员）_民生政策最低支出需求 6" xfId="2275"/>
    <cellStyle name="60% - Accent3 2 2" xfId="2276"/>
    <cellStyle name="60% - 强调文字颜色 4 5" xfId="2277"/>
    <cellStyle name="40% - Accent5 4" xfId="2278"/>
    <cellStyle name="60% - Accent2 2 2" xfId="2279"/>
    <cellStyle name="差_财政供养人员 2 3" xfId="2280"/>
    <cellStyle name="差_文体广播事业(按照总人口测算）—20080416_财力性转移支付2010年预算参考数_财政收支2015年预计及2016年代编预算表(债管)" xfId="2281"/>
    <cellStyle name="好_市辖区测算20080510_县市旗测算-新科目（含人口规模效应）_财力性转移支付2010年预算参考数 2 4 2" xfId="2282"/>
    <cellStyle name="好_2013年中央公共预算收支调整表（20140110国库司提供）_含权责发生制 2 3 3" xfId="2283"/>
    <cellStyle name="差_分析缺口率_财力性转移支付2010年预算参考数 3" xfId="2284"/>
    <cellStyle name="40% - 强调文字颜色 3 2 3" xfId="2285"/>
    <cellStyle name="差_卫生(按照总人口测算）—20080416_不含人员经费系数_财力性转移支付2010年预算参考数 2 2" xfId="2286"/>
    <cellStyle name="60% - Accent5 2 2 2" xfId="2287"/>
    <cellStyle name="20% - 强调文字颜色 2 3" xfId="2288"/>
    <cellStyle name="差_2008计算资料（8月5） 2 3 2" xfId="2289"/>
    <cellStyle name="40% - 强调文字颜色 6 2 2" xfId="2290"/>
    <cellStyle name="好_行政公检法测算_民生政策最低支出需求 2 2 2 2" xfId="2291"/>
    <cellStyle name="常规 18 2 6 2" xfId="2292"/>
    <cellStyle name="常规 23 2 6 2" xfId="2293"/>
    <cellStyle name="百分比 7 2 3" xfId="2294"/>
    <cellStyle name="Accent5 - 60% 2 4" xfId="2295"/>
    <cellStyle name="好_卫生部门_财政收支2015年预计及2016年代编预算表(债管)" xfId="2296"/>
    <cellStyle name="好_县区合并测算20080421_财力性转移支付2010年预算参考数 9" xfId="2297"/>
    <cellStyle name="好_人员工资和公用经费2_财力性转移支付2010年预算参考数 2 2 2" xfId="2298"/>
    <cellStyle name="Accent2 2" xfId="2299"/>
    <cellStyle name="差_1.8-2015年省级国有资本经营预算表（按人大财经委初审意见修改） 3 2" xfId="2300"/>
    <cellStyle name="60% - 强调文字颜色 1 2" xfId="2301"/>
    <cellStyle name="好_成本差异系数_财力性转移支付2010年预算参考数 3 3" xfId="2302"/>
    <cellStyle name="常规 2 2 2 2 2 2 5" xfId="2303"/>
    <cellStyle name="差_2013年中央公共预算收支调整表（20140110国库司提供） 2 2 2" xfId="2304"/>
    <cellStyle name="差_2006年34青海 4" xfId="2305"/>
    <cellStyle name="Accent1 9" xfId="2306"/>
    <cellStyle name="差_行政公检法测算_财力性转移支付2010年预算参考数 2 2" xfId="2307"/>
    <cellStyle name="差_09黑龙江_财力性转移支付2010年预算参考数_财政收支2015年预计及2016年代编预算表(债管)" xfId="2308"/>
    <cellStyle name="60% - 强调文字颜色 2 4 2" xfId="2309"/>
    <cellStyle name="好_行政（人员）_县市旗测算-新科目（含人口规模效应）_财力性转移支付2010年预算参考数 7" xfId="2310"/>
    <cellStyle name="差_市辖区测算-新科目（20080626）_不含人员经费系数 2" xfId="2311"/>
    <cellStyle name="超链接" xfId="2312" builtinId="8"/>
    <cellStyle name="Accent1_2006年33甘肃" xfId="2313"/>
    <cellStyle name="差_县市旗测算-新科目（20080626）_不含人员经费系数_财力性转移支付2010年预算参考数 3" xfId="2314"/>
    <cellStyle name="百分比 6 2 2 2" xfId="2315"/>
    <cellStyle name="20% - 强调文字颜色 5 3 2" xfId="2316"/>
    <cellStyle name="好_市辖区测算20080510_县市旗测算-新科目（含人口规模效应）_财力性转移支付2010年预算参考数 2 4 3" xfId="2317"/>
    <cellStyle name="好_2013年中央公共预算收支调整表（20140110国库司提供）_含权责发生制 2 3 4" xfId="2318"/>
    <cellStyle name="差_分析缺口率_财力性转移支付2010年预算参考数 4" xfId="2319"/>
    <cellStyle name="差_其他部门(按照总人口测算）—20080416 2 4" xfId="2320"/>
    <cellStyle name="好_行政公检法测算_民生政策最低支出需求 2 3 2 3" xfId="2321"/>
    <cellStyle name="60% - Accent1 2 3" xfId="2322"/>
    <cellStyle name="60% - 强调文字颜色 3 6" xfId="2323"/>
    <cellStyle name="Good 2 2 2" xfId="2324"/>
    <cellStyle name="20% - Accent1 6" xfId="2325"/>
    <cellStyle name="20% - Accent5 2 2" xfId="2326"/>
    <cellStyle name="好_附表2：2015年项目库分类汇总 - 汇总各处室 - 发小代1.29_财政收支2015年预计及2016年代编预算表(债管)" xfId="2327"/>
    <cellStyle name="好_农林水和城市维护标准支出20080505－县区合计_县市旗测算-新科目（含人口规模效应） 9" xfId="2328"/>
    <cellStyle name="差_河南 缺口县区测算(地方填报白)_表一" xfId="2329"/>
    <cellStyle name="差_行政（人员）_民生政策最低支出需求 5" xfId="2330"/>
    <cellStyle name="20% - Accent5 2 2 2" xfId="2331"/>
    <cellStyle name="常规 9 2 3" xfId="2332"/>
    <cellStyle name="好_03昭通 5 2" xfId="2333"/>
    <cellStyle name="差_行政公检法测算_财力性转移支付2010年预算参考数 4 2" xfId="2334"/>
    <cellStyle name="60% - Accent1 6" xfId="2335"/>
    <cellStyle name="20% - Accent5 2 3 2" xfId="2336"/>
    <cellStyle name="好_30云南_1_财力性转移支付2010年预算参考数 2 2 3" xfId="2337"/>
    <cellStyle name="差_测算结果汇总_Sheet1" xfId="2338"/>
    <cellStyle name="60% - Accent2 6" xfId="2339"/>
    <cellStyle name="20% - Accent5 5 2" xfId="2340"/>
    <cellStyle name="20% - Accent4 6" xfId="2341"/>
    <cellStyle name="好_市辖区测算-新科目（20080626）_县市旗测算-新科目（含人口规模效应） 3 5" xfId="2342"/>
    <cellStyle name="差_11大理 6" xfId="2343"/>
    <cellStyle name="20% - Accent1" xfId="2344"/>
    <cellStyle name="Accent2 4 2" xfId="2345"/>
    <cellStyle name="好_教育(按照总人口测算）—20080416_民生政策最低支出需求_财力性转移支付2010年预算参考数 7" xfId="2346"/>
    <cellStyle name="常规 16 4" xfId="2347"/>
    <cellStyle name="常规 21 4" xfId="2348"/>
    <cellStyle name="60% - 强调文字颜色 3 2" xfId="2349"/>
    <cellStyle name="常规 10 2 3 2" xfId="2350"/>
    <cellStyle name="常规 2 2 19 2 3 2" xfId="2351"/>
    <cellStyle name="差_云南 缺口县区测算(地方填报)" xfId="2352"/>
    <cellStyle name="e鯪9Y_x000b_" xfId="2353"/>
    <cellStyle name="Accent2" xfId="2354"/>
    <cellStyle name="差_农林水和城市维护标准支出20080505－县区合计 2 3" xfId="2355"/>
    <cellStyle name="20% - Accent4 2 2" xfId="2356"/>
    <cellStyle name="差_1.8-2015年省级国有资本经营预算表（按人大财经委初审意见修改）_（南澳县）财政收支2015年预计及2016年代编预算表" xfId="2357"/>
    <cellStyle name="好_县市旗测算-新科目（20080627）_不含人员经费系数 6 2" xfId="2358"/>
    <cellStyle name="20% - 强调文字颜色 5 5" xfId="2359"/>
    <cellStyle name="好_其他部门(按照总人口测算）—20080416 2 2 3" xfId="2360"/>
    <cellStyle name="好_一般预算支出口径剔除表_财力性转移支付2010年预算参考数 2 8" xfId="2361"/>
    <cellStyle name="Accent4 - 40%" xfId="2362"/>
    <cellStyle name="差_分县成本差异系数_不含人员经费系数_财力性转移支付2010年预算参考数_表一" xfId="2363"/>
    <cellStyle name="60% - 强调文字颜色 3 3" xfId="2364"/>
    <cellStyle name="20% - 强调文字颜色 6 2" xfId="2365"/>
    <cellStyle name="常规 38 2 4" xfId="2366"/>
    <cellStyle name="常规 43 2 4" xfId="2367"/>
    <cellStyle name="好_危改资金测算_财力性转移支付2010年预算参考数 2 3 3" xfId="2368"/>
    <cellStyle name="60% - 强调文字颜色 3 4" xfId="2369"/>
    <cellStyle name="好_县市旗测算-新科目（20080626）_民生政策最低支出需求 8" xfId="2370"/>
    <cellStyle name="差_gdp 2" xfId="2371"/>
    <cellStyle name="40% - Accent3 4" xfId="2372"/>
    <cellStyle name="好_教育(按照总人口测算）—20080416_不含人员经费系数_财力性转移支付2010年预算参考数 3 3" xfId="2373"/>
    <cellStyle name="Accent1 - 60% 5 2" xfId="2374"/>
    <cellStyle name="Accent4 3" xfId="2375"/>
    <cellStyle name="好_人员工资和公用经费2_财力性转移支付2010年预算参考数 2 4 3" xfId="2376"/>
    <cellStyle name="60% - 强调文字颜色 3 4 2" xfId="2377"/>
    <cellStyle name="Accent5 12" xfId="2378"/>
    <cellStyle name="Accent2 - 40% 4" xfId="2379"/>
    <cellStyle name="好_缺口县区测算 2 3 2" xfId="2380"/>
    <cellStyle name="差_行政（人员）_不含人员经费系数_表一" xfId="2381"/>
    <cellStyle name="好_云南省2008年转移支付测算——州市本级考核部分及政策性测算_Sheet1" xfId="2382"/>
    <cellStyle name="60% - 强调文字颜色 3 5" xfId="2383"/>
    <cellStyle name="20% - Accent5 6" xfId="2384"/>
    <cellStyle name="好_行政（人员）_财力性转移支付2010年预算参考数 2 3 2 2" xfId="2385"/>
    <cellStyle name="20% - Accent2 2 4" xfId="2386"/>
    <cellStyle name="好_县市旗测算20080508_财力性转移支付2010年预算参考数 2 2 2 2" xfId="2387"/>
    <cellStyle name="常规 128 2 3" xfId="2388"/>
    <cellStyle name="常规 133 2 3" xfId="2389"/>
    <cellStyle name="40% - 强调文字颜色 6 4 2" xfId="2390"/>
    <cellStyle name="差_核定人数对比_财力性转移支付2010年预算参考数_Sheet1" xfId="2391"/>
    <cellStyle name="常规 6 2 2 3 2" xfId="2392"/>
    <cellStyle name="常规 10" xfId="2393"/>
    <cellStyle name="常规 5 3 3" xfId="2394"/>
    <cellStyle name="常规 138 3" xfId="2395"/>
    <cellStyle name="好_民生政策最低支出需求 6" xfId="2396"/>
    <cellStyle name="差_农林水和城市维护标准支出20080505－县区合计_民生政策最低支出需求_财力性转移支付2010年预算参考数_表一" xfId="2397"/>
    <cellStyle name="差_安徽 缺口县区测算(地方填报)1 2 4" xfId="2398"/>
    <cellStyle name="Accent1 - 60% 2 4" xfId="2399"/>
    <cellStyle name="常规 15 2 2 3 2" xfId="2400"/>
    <cellStyle name="常规 20 2 2 3 2" xfId="2401"/>
    <cellStyle name="Accent1 5" xfId="2402"/>
    <cellStyle name="好_不含人员经费系数_财力性转移支付2010年预算参考数 7" xfId="2403"/>
    <cellStyle name="差_14安徽 5 2" xfId="2404"/>
    <cellStyle name="差_云南省2008年转移支付测算——州市本级考核部分及政策性测算 4" xfId="2405"/>
    <cellStyle name="60% - 强调文字颜色 1 2 2" xfId="2406"/>
    <cellStyle name="好_09黑龙江_财力性转移支付2010年预算参考数 2 2 2" xfId="2407"/>
    <cellStyle name="好_汇总 2" xfId="2408"/>
    <cellStyle name="20% - Accent6 2" xfId="2409"/>
    <cellStyle name="差_县市旗测算-新科目（20080626）_不含人员经费系数_财力性转移支付2010年预算参考数" xfId="2410"/>
    <cellStyle name="20% - 强调文字颜色 4 2 3" xfId="2411"/>
    <cellStyle name="差_总帐表-许助理汇报后修改（支出） 2 2" xfId="2412"/>
    <cellStyle name="好_县市旗测算-新科目（20080626）_民生政策最低支出需求 2 2" xfId="2413"/>
    <cellStyle name="好_汇总_财力性转移支付2010年预算参考数 2 3 4" xfId="2414"/>
    <cellStyle name="Accent6 - 60%" xfId="2415"/>
    <cellStyle name="差_河南 缺口县区测算(地方填报)_财力性转移支付2010年预算参考数 3 2" xfId="2416"/>
    <cellStyle name="20% - 强调文字颜色 1 2 2" xfId="2417"/>
    <cellStyle name="差_14安徽 4" xfId="2418"/>
    <cellStyle name="好_农林水和城市维护标准支出20080505－县区合计_不含人员经费系数 2" xfId="2419"/>
    <cellStyle name="好_分县成本差异系数_不含人员经费系数_财力性转移支付2010年预算参考数 6 2" xfId="2420"/>
    <cellStyle name="60% - 强调文字颜色 6 3" xfId="2421"/>
    <cellStyle name="60% - Accent3 4 2" xfId="2422"/>
    <cellStyle name="60% - 强调文字颜色 6 5" xfId="2423"/>
    <cellStyle name="Heading 3 2 2" xfId="2424"/>
    <cellStyle name="20% - Accent4 4" xfId="2425"/>
    <cellStyle name="好_教育(按照总人口测算）—20080416_县市旗测算-新科目（含人口规模效应）_财力性转移支付2010年预算参考数 2 2 2 2" xfId="2426"/>
    <cellStyle name="差_行政(燃修费)_财力性转移支付2010年预算参考数_Sheet1" xfId="2427"/>
    <cellStyle name="常规 96 3" xfId="2428"/>
    <cellStyle name="好_县市旗测算-新科目（20080626）_民生政策最低支出需求 2 2 2" xfId="2429"/>
    <cellStyle name="警告文本 2 2 2" xfId="2430"/>
    <cellStyle name="20% - Accent6 2 2 2" xfId="2431"/>
    <cellStyle name="Accent1 17" xfId="2432"/>
    <cellStyle name="好_缺口县区测算(按2007支出增长25%测算) 2 3 3" xfId="2433"/>
    <cellStyle name="好_县市旗测算-新科目（20080627）_民生政策最低支出需求_财力性转移支付2010年预算参考数 2 3 5" xfId="2434"/>
    <cellStyle name="差_行政(燃修费)_民生政策最低支出需求 5" xfId="2435"/>
    <cellStyle name="好_教育(按照总人口测算）—20080416_县市旗测算-新科目（含人口规模效应）_财力性转移支付2010年预算参考数 2 2 3" xfId="2436"/>
    <cellStyle name="差_附表_财力性转移支付2010年预算参考数 3 2" xfId="2437"/>
    <cellStyle name="好_市辖区测算20080510_县市旗测算-新科目（含人口规模效应）_财力性转移支付2010年预算参考数 2 8" xfId="2438"/>
    <cellStyle name="差_教育(按照总人口测算）—20080416_财力性转移支付2010年预算参考数 2 2 2" xfId="2439"/>
    <cellStyle name="no dec" xfId="2440"/>
    <cellStyle name="60% - Accent6 5 2" xfId="2441"/>
    <cellStyle name="强调文字颜色 6" xfId="2442" builtinId="49"/>
    <cellStyle name="差_530623_2006年县级财政报表附表 2" xfId="2443"/>
    <cellStyle name="差_行政(燃修费)_财力性转移支付2010年预算参考数 2" xfId="2444"/>
    <cellStyle name="常规 2 4 3 2" xfId="2445"/>
    <cellStyle name="差_2008计算资料（8月5） 3 2" xfId="2446"/>
    <cellStyle name="差_分析缺口率 2 4" xfId="2447"/>
    <cellStyle name="Accent4 - 20% 3" xfId="2448"/>
    <cellStyle name="20% - Accent6 2 3 2" xfId="2449"/>
    <cellStyle name="20% - Accent6 2 4" xfId="2450"/>
    <cellStyle name="好_汇总 3" xfId="2451"/>
    <cellStyle name="20% - Accent6 3" xfId="2452"/>
    <cellStyle name="差_行政(燃修费)_县市旗测算-新科目（含人口规模效应）_财力性转移支付2010年预算参考数 5" xfId="2453"/>
    <cellStyle name="好_同德_财力性转移支付2010年预算参考数 2 8" xfId="2454"/>
    <cellStyle name="好_县市旗测算-新科目（20080626）_财力性转移支付2010年预算参考数 6 2" xfId="2455"/>
    <cellStyle name="60% - 强调文字颜色 4 2" xfId="2456"/>
    <cellStyle name="60% - 强调文字颜色 4 2 2" xfId="2457"/>
    <cellStyle name="强调 3 2 3 3" xfId="2458"/>
    <cellStyle name="好_县市旗测算-新科目（20080627）_县市旗测算-新科目（含人口规模效应） 2 6" xfId="2459"/>
    <cellStyle name="常规 72 2" xfId="2460"/>
    <cellStyle name="常规 67 2" xfId="2461"/>
    <cellStyle name="差_行政公检法测算_财力性转移支付2010年预算参考数 2 2 2" xfId="2462"/>
    <cellStyle name="差_不含人员经费系数_财力性转移支付2010年预算参考数 2 2 2" xfId="2463"/>
    <cellStyle name="差_2006年28四川 4 2" xfId="2464"/>
    <cellStyle name="差_行政公检法测算 6" xfId="2465"/>
    <cellStyle name="好_县区合并测算20080423(按照各省比重）_县市旗测算-新科目（含人口规模效应） 2" xfId="2466"/>
    <cellStyle name="好_县区合并测算20080421_民生政策最低支出需求 3 2" xfId="2467"/>
    <cellStyle name="好_行政（人员）_不含人员经费系数_财力性转移支付2010年预算参考数 2 3 2 2" xfId="2468"/>
    <cellStyle name="好_同德_财力性转移支付2010年预算参考数 2 6" xfId="2469"/>
    <cellStyle name="Accent2 - 60% 2 2" xfId="2470"/>
    <cellStyle name="好_农林水和城市维护标准支出20080505－县区合计_财力性转移支付2010年预算参考数 3 3" xfId="2471"/>
    <cellStyle name="60% - 强调文字颜色 2" xfId="2472" builtinId="36"/>
    <cellStyle name="差_汇总表_财力性转移支付2010年预算参考数 2 3 2" xfId="2473"/>
    <cellStyle name="好_汇总 3 2" xfId="2474"/>
    <cellStyle name="常规 2" xfId="2475"/>
    <cellStyle name="20% - Accent6 3 2" xfId="2476"/>
    <cellStyle name="60% - 强调文字颜色 5" xfId="2477" builtinId="48"/>
    <cellStyle name="60% - 强调文字颜色 4 2 3" xfId="2478"/>
    <cellStyle name="60% - 强调文字颜色 4 3" xfId="2479"/>
    <cellStyle name="Accent1 - 20% 2" xfId="2480"/>
    <cellStyle name="标题 2 2 2" xfId="2481"/>
    <cellStyle name="差_2006年27重庆_财力性转移支付2010年预算参考数 2 3" xfId="2482"/>
    <cellStyle name="差_附表2：2015年项目库分类汇总 - 汇总各处室 - 发小代1.21 2" xfId="2483"/>
    <cellStyle name="差_测算结果_财力性转移支付2010年预算参考数 2 4" xfId="2484"/>
    <cellStyle name="Accent6 - 40%" xfId="2485"/>
    <cellStyle name="差_行政(燃修费)_民生政策最低支出需求 2 2" xfId="2486"/>
    <cellStyle name="好_文体广播事业(按照总人口测算）—20080416_不含人员经费系数 2 3 2" xfId="2487"/>
    <cellStyle name="40% - 强调文字颜色 1" xfId="2488" builtinId="31"/>
    <cellStyle name="好_教育(按照总人口测算）—20080416_财力性转移支付2010年预算参考数 2 3 4" xfId="2489"/>
    <cellStyle name="60% - 强调文字颜色 3 2 2" xfId="2490"/>
    <cellStyle name="差_gdp 5" xfId="2491"/>
    <cellStyle name="60% - 强调文字颜色 4 2 4" xfId="2492"/>
    <cellStyle name="60% - 强调文字颜色 4 4" xfId="2493"/>
    <cellStyle name="差_2008年一般预算支出预计 2 2 2" xfId="2494"/>
    <cellStyle name="60% - Accent1 4 2" xfId="2495"/>
    <cellStyle name="20% - 强调文字颜色 1 2 3" xfId="2496"/>
    <cellStyle name="差_1_财力性转移支付2010年预算参考数 2 2 2" xfId="2497"/>
    <cellStyle name="百分比 4 2 2 2" xfId="2498"/>
    <cellStyle name="差_14安徽 5" xfId="2499"/>
    <cellStyle name="好_农林水和城市维护标准支出20080505－县区合计_不含人员经费系数 3" xfId="2500"/>
    <cellStyle name="百分比 8" xfId="2501"/>
    <cellStyle name="好_自行调整差异系数顺序 2 3 2 2" xfId="2502"/>
    <cellStyle name="差_2006年34青海_财力性转移支付2010年预算参考数 4 2" xfId="2503"/>
    <cellStyle name="差_28四川_财力性转移支付2010年预算参考数 4" xfId="2504"/>
    <cellStyle name="差_行政(燃修费)_民生政策最低支出需求 2 3" xfId="2505"/>
    <cellStyle name="差_1110洱源县_Sheet1" xfId="2506"/>
    <cellStyle name="好_文体广播事业(按照总人口测算）—20080416_不含人员经费系数 2 3 3" xfId="2507"/>
    <cellStyle name="Comma_1995" xfId="2508"/>
    <cellStyle name="差_30云南_1_财力性转移支付2010年预算参考数 3" xfId="2509"/>
    <cellStyle name="差_行政(燃修费)_县市旗测算-新科目（含人口规模效应）" xfId="2510"/>
    <cellStyle name="差_12滨州 4 2" xfId="2511"/>
    <cellStyle name="60% - 强调文字颜色 6 2 4" xfId="2512"/>
    <cellStyle name="好_县市旗测算-新科目（20080627）_民生政策最低支出需求 8 2" xfId="2513"/>
    <cellStyle name="20% - 强调文字颜色 4 2" xfId="2514"/>
    <cellStyle name="好_34青海_财政收支2015年预计及2016年代编预算表(债管)" xfId="2515"/>
    <cellStyle name="差_2007一般预算支出口径剔除表 2 2 2" xfId="2516"/>
    <cellStyle name="60% - 强调文字颜色 4 4 2" xfId="2517"/>
    <cellStyle name="Check Cell 6" xfId="2518"/>
    <cellStyle name="差_教育(按照总人口测算）—20080416_不含人员经费系数 6" xfId="2519"/>
    <cellStyle name="差_30云南_1_表一" xfId="2520"/>
    <cellStyle name="40% - 强调文字颜色 1 6" xfId="2521"/>
    <cellStyle name="Accent4 - 40% 2 3" xfId="2522"/>
    <cellStyle name="好_分县成本差异系数_民生政策最低支出需求_财力性转移支付2010年预算参考数 3 3" xfId="2523"/>
    <cellStyle name="好_2007年一般预算支出剔除 4" xfId="2524"/>
    <cellStyle name="20% - 强调文字颜色 3 2" xfId="2525"/>
    <cellStyle name="好_其他部门(按照总人口测算）—20080416 3" xfId="2526"/>
    <cellStyle name="差_行政（人员）_不含人员经费系数 4 2" xfId="2527"/>
    <cellStyle name="差_22湖南_财力性转移支付2010年预算参考数 4 2" xfId="2528"/>
    <cellStyle name="好_县市旗测算20080508_财力性转移支付2010年预算参考数 2 3 2 3" xfId="2529"/>
    <cellStyle name="60% - 强调文字颜色 4 6" xfId="2530"/>
    <cellStyle name="60% - Accent3 2 3" xfId="2531"/>
    <cellStyle name="60% - Accent3 2 4" xfId="2532"/>
    <cellStyle name="好_测算结果汇总_财力性转移支付2010年预算参考数 2" xfId="2533"/>
    <cellStyle name="40% - 强调文字颜色 1 2 3" xfId="2534"/>
    <cellStyle name="好_行政公检法测算 2 4 3" xfId="2535"/>
    <cellStyle name="常规 2 52 2" xfId="2536"/>
    <cellStyle name="常规 2 47 2" xfId="2537"/>
    <cellStyle name="Accent4 - 60%" xfId="2538"/>
    <cellStyle name="差_汇总 4 2" xfId="2539"/>
    <cellStyle name="20% - 强调文字颜色 2 2" xfId="2540"/>
    <cellStyle name="差_财政供养人员 5" xfId="2541"/>
    <cellStyle name="差_2006年34青海 2 3 2" xfId="2542"/>
    <cellStyle name="计算" xfId="2543" builtinId="22"/>
    <cellStyle name="好_行政(燃修费)_县市旗测算-新科目（含人口规模效应） 2 3 5" xfId="2544"/>
    <cellStyle name="常规 9 2 2 3 3" xfId="2545"/>
    <cellStyle name="60% - Accent5 2 4" xfId="2546"/>
    <cellStyle name="差_行政公检法测算_县市旗测算-新科目（含人口规模效应） 2 2" xfId="2547"/>
    <cellStyle name="Input 6" xfId="2548"/>
    <cellStyle name="60% - Accent6 2 3" xfId="2549"/>
    <cellStyle name="Heading 2 2 3 2" xfId="2550"/>
    <cellStyle name="好_县区合并测算20080423(按照各省比重）_民生政策最低支出需求 9" xfId="2551"/>
    <cellStyle name="好_其他部门(按照总人口测算）—20080416_财力性转移支付2010年预算参考数 3 2 2" xfId="2552"/>
    <cellStyle name="差_Book2" xfId="2553"/>
    <cellStyle name="差_12滨州 2 3 2" xfId="2554"/>
    <cellStyle name="常规 2 6 2 2 5" xfId="2555"/>
    <cellStyle name="好_教育(按照总人口测算）—20080416_民生政策最低支出需求_Sheet1" xfId="2556"/>
    <cellStyle name="20% - 强调文字颜色 2 2 3" xfId="2557"/>
    <cellStyle name="Calculation 2 2" xfId="2558"/>
    <cellStyle name="常规 2 49 2 3" xfId="2559"/>
    <cellStyle name="常规 2 54 2 3" xfId="2560"/>
    <cellStyle name="差_教育(按照总人口测算）—20080416 4 2" xfId="2561"/>
    <cellStyle name="差_行政公检法测算 4" xfId="2562"/>
    <cellStyle name="好_测算结果_财力性转移支付2010年预算参考数 3 4" xfId="2563"/>
    <cellStyle name="20% - 强调文字颜色 6 5" xfId="2564"/>
    <cellStyle name="Check Cell" xfId="2565"/>
    <cellStyle name="常规 21 4 2" xfId="2566"/>
    <cellStyle name="好_缺口县区测算(财政部标准)_财力性转移支付2010年预算参考数 2 3 4" xfId="2567"/>
    <cellStyle name="好_2007年一般预算支出剔除 4 2" xfId="2568"/>
    <cellStyle name="Accent2 3 2" xfId="2569"/>
    <cellStyle name="20% - 强调文字颜色 3 2 2" xfId="2570"/>
    <cellStyle name="好_行政（人员）_县市旗测算-新科目（含人口规模效应）_财力性转移支付2010年预算参考数 2 3 2 3" xfId="2571"/>
    <cellStyle name="20% - 强调文字颜色 5 4" xfId="2572"/>
    <cellStyle name="好_危改资金测算_财力性转移支付2010年预算参考数 2 2 5" xfId="2573"/>
    <cellStyle name="Accent5 - 60% 3 2" xfId="2574"/>
    <cellStyle name="Calculation 5 2" xfId="2575"/>
    <cellStyle name="差_2015年社会保险基金预算（1.27再修改-修改打印格式2）_第三次上报潮南财政收支2015年预计及2016年代编预算表" xfId="2576"/>
    <cellStyle name="差_行政公检法测算 5" xfId="2577"/>
    <cellStyle name="好_测算结果_财力性转移支付2010年预算参考数 3 5" xfId="2578"/>
    <cellStyle name="好_其他部门(按照总人口测算）—20080416_不含人员经费系数_财力性转移支付2010年预算参考数_财政收支2015年预计及2016年代编预算表(债管)" xfId="2579"/>
    <cellStyle name="Accent2 - 40% 2 3" xfId="2580"/>
    <cellStyle name="Accent3 3 2" xfId="2581"/>
    <cellStyle name="差_不含人员经费系数_财力性转移支付2010年预算参考数 3 2" xfId="2582"/>
    <cellStyle name="20% - 强调文字颜色 3 2 4" xfId="2583"/>
    <cellStyle name="Input 12" xfId="2584"/>
    <cellStyle name="差_2 2 2 2" xfId="2585"/>
    <cellStyle name="好_34青海 3 2" xfId="2586"/>
    <cellStyle name="20% - 强调文字颜色 4 2 2" xfId="2587"/>
    <cellStyle name="差_核定人数对比_财力性转移支付2010年预算参考数_表一" xfId="2588"/>
    <cellStyle name="20% - Accent5 2 4" xfId="2589"/>
    <cellStyle name="差_行政(燃修费)_县市旗测算-新科目（含人口规模效应） 2 3" xfId="2590"/>
    <cellStyle name="60% - 强调文字颜色 1 2 4" xfId="2591"/>
    <cellStyle name="40% - Accent5 2 2 2" xfId="2592"/>
    <cellStyle name="好_县市旗测算-新科目（20080626）_民生政策最低支出需求 3 3" xfId="2593"/>
    <cellStyle name="差_转移支付 2 2" xfId="2594"/>
    <cellStyle name="差_行政(燃修费)_县市旗测算-新科目（含人口规模效应） 2 4" xfId="2595"/>
    <cellStyle name="20% - Accent3 4 2" xfId="2596"/>
    <cellStyle name="40% - Accent2 3" xfId="2597"/>
    <cellStyle name="差_行政(燃修费)_不含人员经费系数_财力性转移支付2010年预算参考数" xfId="2598"/>
    <cellStyle name="Accent5 - 20% 3" xfId="2599"/>
    <cellStyle name="常规 8 7 2" xfId="2600"/>
    <cellStyle name="好_1.8-2015年省级国有资本经营预算表（按人大财经委初审意见修改）_（南澳县）财政收支2015年预计及2016年代编预算表" xfId="2601"/>
    <cellStyle name="Accent2 2 2" xfId="2602"/>
    <cellStyle name="好_县市旗测算-新科目（20080627）_不含人员经费系数_财力性转移支付2010年预算参考数 5" xfId="2603"/>
    <cellStyle name="差_1127-2013年专项资金清理整合意见（上省委常务会议附表）" xfId="2604"/>
    <cellStyle name="好_新江门市上报省各市民生事项2013年预计表（含中央及省资金,增加稳定物价和市场供应）2012-12-9" xfId="2605"/>
    <cellStyle name="差_2008计算资料（8月5） 4 2" xfId="2606"/>
    <cellStyle name="好_市辖区测算20080510_不含人员经费系数 3 2 3" xfId="2607"/>
    <cellStyle name="差_云南省2008年转移支付测算——州市本级考核部分及政策性测算 4 2" xfId="2608"/>
    <cellStyle name="好_2013年红本 2 3 5" xfId="2609"/>
    <cellStyle name="Accent1" xfId="2610"/>
    <cellStyle name="Note 5 2" xfId="2611"/>
    <cellStyle name="好_28四川 2 2 2" xfId="2612"/>
    <cellStyle name="差_2014年结转册子0427" xfId="2613"/>
    <cellStyle name="常规 2 122" xfId="2614"/>
    <cellStyle name="常规 2 117" xfId="2615"/>
    <cellStyle name="百分比 3 6 2" xfId="2616"/>
    <cellStyle name="差_云南省2008年转移支付测算——州市本级考核部分及政策性测算 5" xfId="2617"/>
    <cellStyle name="Accent2 2 3 2" xfId="2618"/>
    <cellStyle name="差_07临沂 2 3" xfId="2619"/>
    <cellStyle name="好_行政(燃修费)_财力性转移支付2010年预算参考数_表一" xfId="2620"/>
    <cellStyle name="差_汇总表4_财力性转移支付2010年预算参考数" xfId="2621"/>
    <cellStyle name="Accent2 2 4" xfId="2622"/>
    <cellStyle name="差_30云南_1 2" xfId="2623"/>
    <cellStyle name="百分比 3 6 3" xfId="2624"/>
    <cellStyle name="常规 2 123" xfId="2625"/>
    <cellStyle name="常规 2 118" xfId="2626"/>
    <cellStyle name="差_云南省2008年转移支付测算——州市本级考核部分及政策性测算 6" xfId="2627"/>
    <cellStyle name="Accent2 2 5" xfId="2628"/>
    <cellStyle name="差_30云南_1 3" xfId="2629"/>
    <cellStyle name="Accent1 - 60% 3 2" xfId="2630"/>
    <cellStyle name="好_人员工资和公用经费2_财力性转移支付2010年预算参考数 2 2 3" xfId="2631"/>
    <cellStyle name="Accent2 3" xfId="2632"/>
    <cellStyle name="好_人员工资和公用经费_财力性转移支付2010年预算参考数 2 3 2 3" xfId="2633"/>
    <cellStyle name="差_2006年27重庆 4 2" xfId="2634"/>
    <cellStyle name="常规 16 2 3" xfId="2635"/>
    <cellStyle name="常规 21 2 3" xfId="2636"/>
    <cellStyle name="Accent2 3 3" xfId="2637"/>
    <cellStyle name="Note 6 2" xfId="2638"/>
    <cellStyle name="好_34青海 2" xfId="2639"/>
    <cellStyle name="差_M01-2(州市补助收入)" xfId="2640"/>
    <cellStyle name="常规 2 2 19 2 2 2" xfId="2641"/>
    <cellStyle name="检查单元格 3 2" xfId="2642"/>
    <cellStyle name="Bad 3" xfId="2643"/>
    <cellStyle name="千位分隔[0] 2 2 2 3 2 3" xfId="2644"/>
    <cellStyle name="好_34青海 2 2" xfId="2645"/>
    <cellStyle name="差_03昭通" xfId="2646"/>
    <cellStyle name="差_M01-2(州市补助收入) 2" xfId="2647"/>
    <cellStyle name="好_分县成本差异系数_民生政策最低支出需求_财力性转移支付2010年预算参考数 2 3" xfId="2648"/>
    <cellStyle name="好_人员工资和公用经费2_财力性转移支付2010年预算参考数 2 2 5" xfId="2649"/>
    <cellStyle name="Accent2 5" xfId="2650"/>
    <cellStyle name="好_2014公共预算支出情况表（0827） 3 2" xfId="2651"/>
    <cellStyle name="差_分县成本差异系数_民生政策最低支出需求_财力性转移支付2010年预算参考数 6" xfId="2652"/>
    <cellStyle name="Accent2 5 2" xfId="2653"/>
    <cellStyle name="Accent2 8" xfId="2654"/>
    <cellStyle name="差_03昭通 2 2" xfId="2655"/>
    <cellStyle name="差_Book2 4" xfId="2656"/>
    <cellStyle name="差_安徽 缺口县区测算(地方填报)1_财力性转移支付2010年预算参考数 2 3 2" xfId="2657"/>
    <cellStyle name="好_2014公共预算支出情况表（0827） 3" xfId="2658"/>
    <cellStyle name="差_1.8-2015年省级国有资本经营预算表（按人大财经委初审意见修改） 5 2" xfId="2659"/>
    <cellStyle name="Accent2 6" xfId="2660"/>
    <cellStyle name="差_文体广播事业(按照总人口测算）—20080416_民生政策最低支出需求_财力性转移支付2010年预算参考数 2 4" xfId="2661"/>
    <cellStyle name="差_05潍坊 2 2" xfId="2662"/>
    <cellStyle name="差_M01-2(州市补助收入) 2 3" xfId="2663"/>
    <cellStyle name="差_03昭通 3" xfId="2664"/>
    <cellStyle name="差_农林水和城市维护标准支出20080505－县区合计_县市旗测算-新科目（含人口规模效应）_财力性转移支付2010年预算参考数 2 2 2" xfId="2665"/>
    <cellStyle name="Accent2 7" xfId="2666"/>
    <cellStyle name="好_2006年27重庆_财力性转移支付2010年预算参考数 2 4" xfId="2667"/>
    <cellStyle name="好_市辖区测算-新科目（20080626）_县市旗测算-新科目（含人口规模效应） 3 2 2" xfId="2668"/>
    <cellStyle name="差_05潍坊 2 3" xfId="2669"/>
    <cellStyle name="差_03昭通 4 2" xfId="2670"/>
    <cellStyle name="好_34青海 2 2 5" xfId="2671"/>
    <cellStyle name="差_行政(燃修费) 4 2" xfId="2672"/>
    <cellStyle name="差_03昭通 5" xfId="2673"/>
    <cellStyle name="Accent5 - 60% 4" xfId="2674"/>
    <cellStyle name="标题 4 5 2" xfId="2675"/>
    <cellStyle name="差_河南 缺口县区测算(地方填报白) 4 2" xfId="2676"/>
    <cellStyle name="差_03昭通 5 2" xfId="2677"/>
    <cellStyle name="差_核定人数对比_表一" xfId="2678"/>
    <cellStyle name="强调文字颜色 5 2 4 2" xfId="2679"/>
    <cellStyle name="差_03昭通 4" xfId="2680"/>
    <cellStyle name="差_M01-2(州市补助收入) 2 4" xfId="2681"/>
    <cellStyle name="差_2013年中央公共预算收支调整表（20140110国库司提供） 2 3 2" xfId="2682"/>
    <cellStyle name="Accent2 9" xfId="2683"/>
    <cellStyle name="差_03昭通 6" xfId="2684"/>
    <cellStyle name="常规 9 2 2" xfId="2685"/>
    <cellStyle name="Accent2_2006年33甘肃" xfId="2686"/>
    <cellStyle name="差_Sheet1 2 3" xfId="2687"/>
    <cellStyle name="差_Sheet1 2 3 2" xfId="2688"/>
    <cellStyle name="好_汇总-县级财政报表附表 2 3 4" xfId="2689"/>
    <cellStyle name="Accent3" xfId="2690"/>
    <cellStyle name="差_2_财力性转移支付2010年预算参考数 4 2" xfId="2691"/>
    <cellStyle name="Accent3 - 20%" xfId="2692"/>
    <cellStyle name="差_行政（人员）_财力性转移支付2010年预算参考数 2 3 2" xfId="2693"/>
    <cellStyle name="Accent3 - 20% 2 2" xfId="2694"/>
    <cellStyle name="差_行政(燃修费)_不含人员经费系数_财力性转移支付2010年预算参考数 2" xfId="2695"/>
    <cellStyle name="差_青海 缺口县区测算(地方填报) 3" xfId="2696"/>
    <cellStyle name="差_安徽 缺口县区测算(地方填报)1 3 2" xfId="2697"/>
    <cellStyle name="常规 11 4 2 3" xfId="2698"/>
    <cellStyle name="Accent2 - 40% 2" xfId="2699"/>
    <cellStyle name="Accent3 - 20% 2 3" xfId="2700"/>
    <cellStyle name="差_行政(燃修费)_不含人员经费系数_财力性转移支付2010年预算参考数 3" xfId="2701"/>
    <cellStyle name="好_行政公检法测算_县市旗测算-新科目（含人口规模效应）_财政收支2015年预计及2016年代编预算表(债管)" xfId="2702"/>
    <cellStyle name="Accent2 - 40% 2 2" xfId="2703"/>
    <cellStyle name="Accent3 - 20% 2 3 2" xfId="2704"/>
    <cellStyle name="差_行政(燃修费)_不含人员经费系数_财力性转移支付2010年预算参考数 3 2" xfId="2705"/>
    <cellStyle name="差_14安徽_财力性转移支付2010年预算参考数 3 2" xfId="2706"/>
    <cellStyle name="差_成本差异系数 2 4" xfId="2707"/>
    <cellStyle name="差_县市旗测算-新科目（20080627）_不含人员经费系数_财力性转移支付2010年预算参考数 6" xfId="2708"/>
    <cellStyle name="差_2007年收支情况及2008年收支预计表(汇总表)_财力性转移支付2010年预算参考数_Sheet1" xfId="2709"/>
    <cellStyle name="差_安徽 缺口县区测算(地方填报)1 4 2" xfId="2710"/>
    <cellStyle name="常规 11 4 3 3" xfId="2711"/>
    <cellStyle name="Accent2 - 40% 3" xfId="2712"/>
    <cellStyle name="Accent3 - 20% 2 4" xfId="2713"/>
    <cellStyle name="差_行政(燃修费)_不含人员经费系数_财力性转移支付2010年预算参考数 4" xfId="2714"/>
    <cellStyle name="Accent3 - 20% 3" xfId="2715"/>
    <cellStyle name="好_卫生(按照总人口测算）—20080416_民生政策最低支出需求_财力性转移支付2010年预算参考数_Sheet1" xfId="2716"/>
    <cellStyle name="常规 108 2 2 2" xfId="2717"/>
    <cellStyle name="常规 113 2 2 2" xfId="2718"/>
    <cellStyle name="好_附表2：2015年项目库分类汇总 - 汇总各处室 - 发小代1.27 2 3 2 2" xfId="2719"/>
    <cellStyle name="差_其他部门(按照总人口测算）—20080416 2 3 2" xfId="2720"/>
    <cellStyle name="差_2008计算资料（8月5） 2 2 2" xfId="2721"/>
    <cellStyle name="20% - 强调文字颜色 1 3" xfId="2722"/>
    <cellStyle name="差_Book1_财力性转移支付2010年预算参考数 5" xfId="2723"/>
    <cellStyle name="Accent3 - 20% 4" xfId="2724"/>
    <cellStyle name="好_文体广播事业(按照总人口测算）—20080416_不含人员经费系数 2 2 2" xfId="2725"/>
    <cellStyle name="差_2008计算资料（8月5） 5 2" xfId="2726"/>
    <cellStyle name="_2013年民生事项资金统计表（新会）" xfId="2727"/>
    <cellStyle name="Accent3 - 20% 4 2" xfId="2728"/>
    <cellStyle name="百分比 3 5 2" xfId="2729"/>
    <cellStyle name="Accent6 17" xfId="2730"/>
    <cellStyle name="Accent3 - 20% 5" xfId="2731"/>
    <cellStyle name="20% - Accent3 2 2" xfId="2732"/>
    <cellStyle name="差_安徽 缺口县区测算(地方填报)1 6" xfId="2733"/>
    <cellStyle name="好_文体广播事业(按照总人口测算）—20080416_不含人员经费系数 2 2 3" xfId="2734"/>
    <cellStyle name="差_09黑龙江_财力性转移支付2010年预算参考数 2 3 2" xfId="2735"/>
    <cellStyle name="好_2015年专项资金清理整合意见 4" xfId="2736"/>
    <cellStyle name="Input 4" xfId="2737"/>
    <cellStyle name="Note 5" xfId="2738"/>
    <cellStyle name="Accent6 7 2" xfId="2739"/>
    <cellStyle name="好_Book2_财政收支2015年预计及2016年代编预算表(债管)" xfId="2740"/>
    <cellStyle name="Accent4 - 60% 5 2" xfId="2741"/>
    <cellStyle name="Heading 1 2 3" xfId="2742"/>
    <cellStyle name="Accent3 - 20% 5 2" xfId="2743"/>
    <cellStyle name="Accent3 - 20% 6" xfId="2744"/>
    <cellStyle name="好_文体广播事业(按照总人口测算）—20080416_不含人员经费系数 2 2 4" xfId="2745"/>
    <cellStyle name="好_28四川_财力性转移支付2010年预算参考数 2 7" xfId="2746"/>
    <cellStyle name="好_28四川 2 3" xfId="2747"/>
    <cellStyle name="Note 6" xfId="2748"/>
    <cellStyle name="Accent3 - 40% 2" xfId="2749"/>
    <cellStyle name="好_教育(按照总人口测算）—20080416 9" xfId="2750"/>
    <cellStyle name="好_其他部门(按照总人口测算）—20080416_不含人员经费系数_财力性转移支付2010年预算参考数 5" xfId="2751"/>
    <cellStyle name="差_县市旗测算-新科目（20080627） 2 2 2" xfId="2752"/>
    <cellStyle name="差_M01-2(州市补助收入) 5" xfId="2753"/>
    <cellStyle name="差_Sheet1 2 2 2" xfId="2754"/>
    <cellStyle name="差_汇总表_财力性转移支付2010年预算参考数 5 2" xfId="2755"/>
    <cellStyle name="好_2013年中央公共预算收支调整表（20140110国库司提供）_含权责发生制 2 3" xfId="2756"/>
    <cellStyle name="Accent3 - 40% 2 2" xfId="2757"/>
    <cellStyle name="差_M01-2(州市补助收入) 5 2" xfId="2758"/>
    <cellStyle name="Accent3 - 40% 2 3" xfId="2759"/>
    <cellStyle name="差_11大理 3" xfId="2760"/>
    <cellStyle name="好_市辖区测算-新科目（20080626）_县市旗测算-新科目（含人口规模效应） 3 2" xfId="2761"/>
    <cellStyle name="40% - Accent1 2 4" xfId="2762"/>
    <cellStyle name="Accent3 - 40% 2 3 2" xfId="2763"/>
    <cellStyle name="Accent3 - 40% 2 4" xfId="2764"/>
    <cellStyle name="Total 2 2" xfId="2765"/>
    <cellStyle name="差_11大理 4" xfId="2766"/>
    <cellStyle name="好_市辖区测算-新科目（20080626）_县市旗测算-新科目（含人口规模效应） 3 3" xfId="2767"/>
    <cellStyle name="差_30云南_1_财力性转移支付2010年预算参考数_Sheet1" xfId="2768"/>
    <cellStyle name="差_附表2：2015年项目库分类汇总 - 汇总各处室 - 发小代1.27" xfId="2769"/>
    <cellStyle name="小数 2 4 2" xfId="2770"/>
    <cellStyle name="Accent3 - 40% 3" xfId="2771"/>
    <cellStyle name="Accent3 - 40% 3 2" xfId="2772"/>
    <cellStyle name="差_卫生(按照总人口测算）—20080416_县市旗测算-新科目（含人口规模效应）_表一" xfId="2773"/>
    <cellStyle name="差_安徽 缺口县区测算(地方填报)1 2" xfId="2774"/>
    <cellStyle name="Accent3 - 40% 4" xfId="2775"/>
    <cellStyle name="好_其他部门(按照总人口测算）—20080416_不含人员经费系数_财力性转移支付2010年预算参考数 7" xfId="2776"/>
    <cellStyle name="好_卫生(按照总人口测算）—20080416_民生政策最低支出需求_财力性转移支付2010年预算参考数 3 5" xfId="2777"/>
    <cellStyle name="好_2013年中央公共预算收支调整表（20140110国库司提供）_含权责发生制 2 5" xfId="2778"/>
    <cellStyle name="差_重点民生支出需求测算表社保（农村低保）081112_财政收支2015年预计及2016年代编预算表(债管)" xfId="2779"/>
    <cellStyle name="Check Cell 2 2" xfId="2780"/>
    <cellStyle name="好_人员工资和公用经费_财力性转移支付2010年预算参考数 3 4" xfId="2781"/>
    <cellStyle name="Accent3 - 40% 5" xfId="2782"/>
    <cellStyle name="好_2013年中央公共预算收支调整表（20140110国库司提供）_含权责发生制 2 6" xfId="2783"/>
    <cellStyle name="Check Cell 2 3" xfId="2784"/>
    <cellStyle name="Accent3 - 40% 6" xfId="2785"/>
    <cellStyle name="百分比 3 2 5" xfId="2786"/>
    <cellStyle name="好_行政（人员）_县市旗测算-新科目（含人口规模效应）_财力性转移支付2010年预算参考数 3 2 3" xfId="2787"/>
    <cellStyle name="20% - 强调文字颜色 5 2 2" xfId="2788"/>
    <cellStyle name="Accent6 9" xfId="2789"/>
    <cellStyle name="Accent3 - 60%" xfId="2790"/>
    <cellStyle name="好_云南省2008年转移支付测算——州市本级考核部分及政策性测算_财力性转移支付2010年预算参考数_Sheet1" xfId="2791"/>
    <cellStyle name="差_县市旗测算-新科目（20080627）" xfId="2792"/>
    <cellStyle name="差_2006年27重庆_财力性转移支付2010年预算参考数 2 4" xfId="2793"/>
    <cellStyle name="差_27重庆" xfId="2794"/>
    <cellStyle name="Accent3 - 60% 2" xfId="2795"/>
    <cellStyle name="60% - Accent4 6" xfId="2796"/>
    <cellStyle name="差_27重庆 2" xfId="2797"/>
    <cellStyle name="Accent3 - 60% 2 2" xfId="2798"/>
    <cellStyle name="百分比 3 4" xfId="2799"/>
    <cellStyle name="Explanatory Text 2 3 2" xfId="2800"/>
    <cellStyle name="常规 7 2 2 2 2 2" xfId="2801"/>
    <cellStyle name="差_27重庆 3 2" xfId="2802"/>
    <cellStyle name="差_09黑龙江" xfId="2803"/>
    <cellStyle name="Accent3 - 60% 2 3 2" xfId="2804"/>
    <cellStyle name="40% - 强调文字颜色 1 3" xfId="2805"/>
    <cellStyle name="Heading 1 3 2" xfId="2806"/>
    <cellStyle name="差_34青海_1 4 2" xfId="2807"/>
    <cellStyle name="差_行政（人员）_财力性转移支付2010年预算参考数 5" xfId="2808"/>
    <cellStyle name="Accent6 2 3" xfId="2809"/>
    <cellStyle name="差_县市旗测算-新科目（20080627） 3 2" xfId="2810"/>
    <cellStyle name="差_14安徽 2 3" xfId="2811"/>
    <cellStyle name="百分比 3 3 2" xfId="2812"/>
    <cellStyle name="常规 80 6" xfId="2813"/>
    <cellStyle name="常规 75 6" xfId="2814"/>
    <cellStyle name="Accent3 - 60% 4" xfId="2815"/>
    <cellStyle name="差_1110洱源县 3" xfId="2816"/>
    <cellStyle name="常规 75 5 2 2" xfId="2817"/>
    <cellStyle name="Heading 2 6" xfId="2818"/>
    <cellStyle name="差_2008计算资料（8月5） 3" xfId="2819"/>
    <cellStyle name="差_22湖南_财力性转移支付2010年预算参考数 5 2" xfId="2820"/>
    <cellStyle name="Accent1 13" xfId="2821"/>
    <cellStyle name="差_M01-2(州市补助收入) 2 3 2" xfId="2822"/>
    <cellStyle name="差_03昭通 3 2" xfId="2823"/>
    <cellStyle name="好_教育(按照总人口测算）—20080416 8 2" xfId="2824"/>
    <cellStyle name="差_县市旗测算-新科目（20080627） 4" xfId="2825"/>
    <cellStyle name="差_民生政策最低支出需求" xfId="2826"/>
    <cellStyle name="好_缺口县区测算（11.13）_财力性转移支付2010年预算参考数 2 2 2 2" xfId="2827"/>
    <cellStyle name="60% - Accent6 6" xfId="2828"/>
    <cellStyle name="Accent3 - 60% 4 2" xfId="2829"/>
    <cellStyle name="差_县市旗测算-新科目（20080626）_民生政策最低支出需求_财力性转移支付2010年预算参考数 2 2 2" xfId="2830"/>
    <cellStyle name="标题 8" xfId="2831"/>
    <cellStyle name="好_县市旗测算-新科目（20080626）_民生政策最低支出需求_财力性转移支付2010年预算参考数_表一" xfId="2832"/>
    <cellStyle name="差_2006年28四川_Sheet1" xfId="2833"/>
    <cellStyle name="好_县市旗测算-新科目（20080626）_县市旗测算-新科目（含人口规模效应）_财力性转移支付2010年预算参考数_Sheet1" xfId="2834"/>
    <cellStyle name="60% - Accent1 2 2 2" xfId="2835"/>
    <cellStyle name="差_县市旗测算-新科目（20080627） 3" xfId="2836"/>
    <cellStyle name="差_附表2：2015年项目库分类汇总 - 汇总各处室 - 发小代1.29 2 2" xfId="2837"/>
    <cellStyle name="差_附表2：2015年项目库分类汇总 - 汇总各处室 - 发小代1.21 6" xfId="2838"/>
    <cellStyle name="Accent3 - 60% 5" xfId="2839"/>
    <cellStyle name="差_1110洱源县 4" xfId="2840"/>
    <cellStyle name="差_县市旗测算-新科目（20080627） 5" xfId="2841"/>
    <cellStyle name="Accent3 - 60% 6" xfId="2842"/>
    <cellStyle name="差_县市旗测算-新科目（20080627） 6" xfId="2843"/>
    <cellStyle name="Accent3 10" xfId="2844"/>
    <cellStyle name="差_2006年28四川 5 2" xfId="2845"/>
    <cellStyle name="差_2007一般预算支出口径剔除表_财力性转移支付2010年预算参考数 2" xfId="2846"/>
    <cellStyle name="好_云南省2008年转移支付测算——州市本级考核部分及政策性测算_财力性转移支付2010年预算参考数" xfId="2847"/>
    <cellStyle name="Accent5 - 20% 4 2" xfId="2848"/>
    <cellStyle name="Accent3 14" xfId="2849"/>
    <cellStyle name="差_2007一般预算支出口径剔除表_财力性转移支付2010年预算参考数 5" xfId="2850"/>
    <cellStyle name="Accent3 15" xfId="2851"/>
    <cellStyle name="Accent3 18" xfId="2852"/>
    <cellStyle name="差_2006年水利统计指标统计表_财力性转移支付2010年预算参考数 2 4" xfId="2853"/>
    <cellStyle name="差_2006年22湖南_财力性转移支付2010年预算参考数 2" xfId="2854"/>
    <cellStyle name="Bad 2 2 2" xfId="2855"/>
    <cellStyle name="差_行政(燃修费)_县市旗测算-新科目（含人口规模效应） 2 2" xfId="2856"/>
    <cellStyle name="差_2006年22湖南_财力性转移支付2010年预算参考数_Sheet1" xfId="2857"/>
    <cellStyle name="好_行政公检法测算_财力性转移支付2010年预算参考数_表一" xfId="2858"/>
    <cellStyle name="Accent3 2 2" xfId="2859"/>
    <cellStyle name="Accent3 2 2 2" xfId="2860"/>
    <cellStyle name="Linked Cell 6" xfId="2861"/>
    <cellStyle name="Accent3 2 3 2" xfId="2862"/>
    <cellStyle name="Accent3 2 5" xfId="2863"/>
    <cellStyle name="好_人员工资和公用经费2_财力性转移支付2010年预算参考数 2 3 3" xfId="2864"/>
    <cellStyle name="Accent1 - 60% 4 2" xfId="2865"/>
    <cellStyle name="Accent3 3" xfId="2866"/>
    <cellStyle name="差_2006年27重庆 5 2" xfId="2867"/>
    <cellStyle name="差_2006年33甘肃 2" xfId="2868"/>
    <cellStyle name="好_汇总_财力性转移支付2010年预算参考数 2 2 2" xfId="2869"/>
    <cellStyle name="Title 6" xfId="2870"/>
    <cellStyle name="差_2006年33甘肃 2 2" xfId="2871"/>
    <cellStyle name="差_附表_财力性转移支付2010年预算参考数 3" xfId="2872"/>
    <cellStyle name="差_行政公检法测算_民生政策最低支出需求_财力性转移支付2010年预算参考数 6" xfId="2873"/>
    <cellStyle name="Accent3 4 2" xfId="2874"/>
    <cellStyle name="差_汇总_财政收支2015年预计及2016年代编预算表(债管)" xfId="2875"/>
    <cellStyle name="百分比 7" xfId="2876"/>
    <cellStyle name="差_2006年33甘肃 3 2" xfId="2877"/>
    <cellStyle name="差_2006年33甘肃 4" xfId="2878"/>
    <cellStyle name="Accent3 6" xfId="2879"/>
    <cellStyle name="差_05潍坊 3 2" xfId="2880"/>
    <cellStyle name="好_民生政策最低支出需求 2 2 5" xfId="2881"/>
    <cellStyle name="好_县区合并测算20080421_民生政策最低支出需求_财力性转移支付2010年预算参考数 2 6" xfId="2882"/>
    <cellStyle name="差_2_财力性转移支付2010年预算参考数_表一" xfId="2883"/>
    <cellStyle name="差_2006年33甘肃 5" xfId="2884"/>
    <cellStyle name="好_文体广播事业(按照总人口测算）—20080416_县市旗测算-新科目（含人口规模效应）_财力性转移支付2010年预算参考数 2 2 3" xfId="2885"/>
    <cellStyle name="Accent3 6 2" xfId="2886"/>
    <cellStyle name="差_2006年33甘肃 5 2" xfId="2887"/>
    <cellStyle name="Accent3 9" xfId="2888"/>
    <cellStyle name="差_27重庆_Sheet1" xfId="2889"/>
    <cellStyle name="差_汇总表_财力性转移支付2010年预算参考数 5" xfId="2890"/>
    <cellStyle name="差_00省级(打印) 2 4" xfId="2891"/>
    <cellStyle name="差_行政（人员）_不含人员经费系数_财政收支2015年预计及2016年代编预算表(债管)" xfId="2892"/>
    <cellStyle name="差_行政公检法测算_财力性转移支付2010年预算参考数 3 2" xfId="2893"/>
    <cellStyle name="Accent3_2006年33甘肃" xfId="2894"/>
    <cellStyle name="差_汇总表_财力性转移支付2010年预算参考数 4 2" xfId="2895"/>
    <cellStyle name="差_1.16-2015年省级国有资本经营预算表（按人大财经委初审意见修改）_表一" xfId="2896"/>
    <cellStyle name="Accent4 - 60% 3" xfId="2897"/>
    <cellStyle name="差_卫生(按照总人口测算）—20080416_民生政策最低支出需求_Sheet1" xfId="2898"/>
    <cellStyle name="Accent4" xfId="2899"/>
    <cellStyle name="差_2006年28四川_财力性转移支付2010年预算参考数 5 2" xfId="2900"/>
    <cellStyle name="差_1.8-2015年省级国有资本经营预算表（按人大财经委初审意见修改）_1219新濠江区财政收支2015年预计及2016年代编预算表" xfId="2901"/>
    <cellStyle name="好_县市旗测算20080508_财力性转移支付2010年预算参考数 2 2 5" xfId="2902"/>
    <cellStyle name="好_市辖区测算-新科目（20080626）_民生政策最低支出需求 2 2 2 2" xfId="2903"/>
    <cellStyle name="Accent4 - 20%" xfId="2904"/>
    <cellStyle name="Accent6 2 4" xfId="2905"/>
    <cellStyle name="差_2006年34青海_财力性转移支付2010年预算参考数 2 3" xfId="2906"/>
    <cellStyle name="20% - Accent2 2 3 2" xfId="2907"/>
    <cellStyle name="好_卫生部门 2 4" xfId="2908"/>
    <cellStyle name="好_Book2_财力性转移支付2010年预算参考数 2 3 4" xfId="2909"/>
    <cellStyle name="Accent6 2 5" xfId="2910"/>
    <cellStyle name="40% - 强调文字颜色 2 2" xfId="2911"/>
    <cellStyle name="差_2007年收支情况及2008年收支预计表(汇总表)_表一" xfId="2912"/>
    <cellStyle name="好_卫生部门 3 4" xfId="2913"/>
    <cellStyle name="Accent4 - 20% 3 2" xfId="2914"/>
    <cellStyle name="Input 7" xfId="2915"/>
    <cellStyle name="差_行政公检法测算_县市旗测算-新科目（含人口规模效应） 2 3" xfId="2916"/>
    <cellStyle name="Heading 2" xfId="2917"/>
    <cellStyle name="差_12滨州 2 3" xfId="2918"/>
    <cellStyle name="Accent4 - 20% 6" xfId="2919"/>
    <cellStyle name="差_07临沂" xfId="2920"/>
    <cellStyle name="差_07临沂 2" xfId="2921"/>
    <cellStyle name="差_07临沂 2 2" xfId="2922"/>
    <cellStyle name="差_2008年预计支出与2007年对比 2 3 2" xfId="2923"/>
    <cellStyle name="差_行政(燃修费)_县市旗测算-新科目（含人口规模效应）_财力性转移支付2010年预算参考数 2 3 2" xfId="2924"/>
    <cellStyle name="差_07临沂 4" xfId="2925"/>
    <cellStyle name="Check Cell 5 2" xfId="2926"/>
    <cellStyle name="差_行政(燃修费)_民生政策最低支出需求_财力性转移支付2010年预算参考数_表一" xfId="2927"/>
    <cellStyle name="差_行政(燃修费)_县市旗测算-新科目（含人口规模效应）_财力性转移支付2010年预算参考数_Sheet1" xfId="2928"/>
    <cellStyle name="好_教育(按照总人口测算）—20080416_不含人员经费系数 6 2" xfId="2929"/>
    <cellStyle name="好_行政（人员）_财力性转移支付2010年预算参考数 2 2" xfId="2930"/>
    <cellStyle name="Accent4 - 60% 2" xfId="2931"/>
    <cellStyle name="表标题 5" xfId="2932"/>
    <cellStyle name="差_分科目情况 2 4" xfId="2933"/>
    <cellStyle name="好_其他部门(按照总人口测算）—20080416 2 2 2 2" xfId="2934"/>
    <cellStyle name="好_M01-2(州市补助收入) 2 3 2" xfId="2935"/>
    <cellStyle name="好_行政（人员）_财力性转移支付2010年预算参考数 2 2 2 2" xfId="2936"/>
    <cellStyle name="Accent4 - 60% 2 2 2" xfId="2937"/>
    <cellStyle name="表标题 5 2" xfId="2938"/>
    <cellStyle name="好_34青海 7" xfId="2939"/>
    <cellStyle name="Accent4 - 60% 2 3" xfId="2940"/>
    <cellStyle name="表标题 6" xfId="2941"/>
    <cellStyle name="Accent5 13" xfId="2942"/>
    <cellStyle name="千位分隔[0] 2 2 2 3 2 2" xfId="2943"/>
    <cellStyle name="差_检验表_财政收支2015年预计及2016年代编预算表(债管)" xfId="2944"/>
    <cellStyle name="差_2 2" xfId="2945"/>
    <cellStyle name="好_行政（人员）_财力性转移支付2010年预算参考数 2 2 2 3" xfId="2946"/>
    <cellStyle name="好_附表2：2015年项目库分类汇总 - 汇总各处室 - 发小代1.27 2 3 3" xfId="2947"/>
    <cellStyle name="Accent4 - 60% 2 3 2" xfId="2948"/>
    <cellStyle name="好_市辖区测算20080510_财政收支2015年预计及2016年代编预算表(债管)" xfId="2949"/>
    <cellStyle name="Accent4 - 60% 2 4" xfId="2950"/>
    <cellStyle name="差_1_表一" xfId="2951"/>
    <cellStyle name="Accent5 14" xfId="2952"/>
    <cellStyle name="Accent4 - 60% 3 2" xfId="2953"/>
    <cellStyle name="Bad" xfId="2954"/>
    <cellStyle name="常规 2 4 3 2 2" xfId="2955"/>
    <cellStyle name="Accent4 - 60% 4" xfId="2956"/>
    <cellStyle name="差_汇总表4_财力性转移支付2010年预算参考数 5 2" xfId="2957"/>
    <cellStyle name="Accent4 - 60% 4 2" xfId="2958"/>
    <cellStyle name="好_市辖区测算20080510_不含人员经费系数 4" xfId="2959"/>
    <cellStyle name="好_县市旗测算-新科目（20080627）_民生政策最低支出需求_财力性转移支付2010年预算参考数 2 3" xfId="2960"/>
    <cellStyle name="好_缺口县区测算(财政部标准)_财力性转移支付2010年预算参考数 2 3 3" xfId="2961"/>
    <cellStyle name="Explanatory Text" xfId="2962"/>
    <cellStyle name="差_14安徽_表一" xfId="2963"/>
    <cellStyle name="好_缺口县区测算(按2007支出增长25%测算) 2 3 2 3" xfId="2964"/>
    <cellStyle name="差_11大理 5" xfId="2965"/>
    <cellStyle name="Total 2 3" xfId="2966"/>
    <cellStyle name="好_市辖区测算-新科目（20080626）_县市旗测算-新科目（含人口规模效应） 3 4" xfId="2967"/>
    <cellStyle name="好_行政(燃修费) 5" xfId="2968"/>
    <cellStyle name="Accent4 16" xfId="2969"/>
    <cellStyle name="Linked Cell 2 2" xfId="2970"/>
    <cellStyle name="差_汇总_财力性转移支付2010年预算参考数_Sheet1" xfId="2971"/>
    <cellStyle name="Accent3 - 60% 2 2 2" xfId="2972"/>
    <cellStyle name="差_27重庆 2 2" xfId="2973"/>
    <cellStyle name="好_文体广播事业(按照总人口测算）—20080416_县市旗测算-新科目（含人口规模效应） 2 2 4" xfId="2974"/>
    <cellStyle name="好_一般预算支出口径剔除表_Sheet1" xfId="2975"/>
    <cellStyle name="Accent4 10" xfId="2976"/>
    <cellStyle name="好_核定人数对比 2 8" xfId="2977"/>
    <cellStyle name="好_核定人数对比_财力性转移支付2010年预算参考数 2 2 2 3" xfId="2978"/>
    <cellStyle name="差_2006年27重庆_财政收支2015年预计及2016年代编预算表(债管)" xfId="2979"/>
    <cellStyle name="好_财政供养人员_财力性转移支付2010年预算参考数 2" xfId="2980"/>
    <cellStyle name="Accent4 11" xfId="2981"/>
    <cellStyle name="百分比 5 3" xfId="2982"/>
    <cellStyle name="差_行政公检法测算_县市旗测算-新科目（含人口规模效应）_财力性转移支付2010年预算参考数 2 2" xfId="2983"/>
    <cellStyle name="Accent4 12" xfId="2984"/>
    <cellStyle name="差_行政公检法测算_县市旗测算-新科目（含人口规模效应）_财力性转移支付2010年预算参考数 2 3" xfId="2985"/>
    <cellStyle name="Accent4 13" xfId="2986"/>
    <cellStyle name="差_人员工资和公用经费3 5 2" xfId="2987"/>
    <cellStyle name="差_分县成本差异系数_财力性转移支付2010年预算参考数_表一" xfId="2988"/>
    <cellStyle name="标题 2 3" xfId="2989"/>
    <cellStyle name="差_安徽 缺口县区测算(地方填报)1_财力性转移支付2010年预算参考数_财政收支2015年预计及2016年代编预算表(债管)" xfId="2990"/>
    <cellStyle name="差_28四川_财力性转移支付2010年预算参考数 6" xfId="2991"/>
    <cellStyle name="差_2013年红本 2" xfId="2992"/>
    <cellStyle name="差_缺口县区测算(按核定人数) 3" xfId="2993"/>
    <cellStyle name="好_文体广播事业(按照总人口测算）—20080416_县市旗测算-新科目（含人口规模效应）_财力性转移支付2010年预算参考数 2 2 2 2" xfId="2994"/>
    <cellStyle name="差_530629_2006年县级财政报表附表 2 4" xfId="2995"/>
    <cellStyle name="Heading 3 5" xfId="2996"/>
    <cellStyle name="差_gdp 4 2" xfId="2997"/>
    <cellStyle name="差_2013年红本 3" xfId="2998"/>
    <cellStyle name="差_缺口县区测算(按核定人数) 4" xfId="2999"/>
    <cellStyle name="好_山东省民生支出标准_财力性转移支付2010年预算参考数 2 3 2" xfId="3000"/>
    <cellStyle name="Accent4 3 2" xfId="3001"/>
    <cellStyle name="好_分县成本差异系数_Sheet1" xfId="3002"/>
    <cellStyle name="好_2008年全省汇总收支计算表_财力性转移支付2010年预算参考数_Sheet1" xfId="3003"/>
    <cellStyle name="差_1_财力性转移支付2010年预算参考数 2 3 2" xfId="3004"/>
    <cellStyle name="百分比 4 2 3 2" xfId="3005"/>
    <cellStyle name="Accent4 3 3" xfId="3006"/>
    <cellStyle name="差_分县成本差异系数_不含人员经费系数_财力性转移支付2010年预算参考数 2 3 2" xfId="3007"/>
    <cellStyle name="好_汇总_财力性转移支付2010年预算参考数 2 3 3" xfId="3008"/>
    <cellStyle name="好_云南省2008年转移支付测算——州市本级考核部分及政策性测算_财力性转移支付2010年预算参考数 2 3 5" xfId="3009"/>
    <cellStyle name="差_汇总_Sheet1" xfId="3010"/>
    <cellStyle name="差_2006年28四川_财力性转移支付2010年预算参考数_表一" xfId="3011"/>
    <cellStyle name="标题 2" xfId="3012" builtinId="17"/>
    <cellStyle name="差_2008年全省汇总收支计算表 3" xfId="3013"/>
    <cellStyle name="差_一般预算支出口径剔除表 2 2" xfId="3014"/>
    <cellStyle name="百分比 6 2" xfId="3015"/>
    <cellStyle name="差_00省级(打印)_财政收支2015年预计及2016年代编预算表(债管)" xfId="3016"/>
    <cellStyle name="好_农林水和城市维护标准支出20080505－县区合计_县市旗测算-新科目（含人口规模效应） 3 2" xfId="3017"/>
    <cellStyle name="表标题 2 3" xfId="3018"/>
    <cellStyle name="Accent6 - 60% 6" xfId="3019"/>
    <cellStyle name="差_Book1 2" xfId="3020"/>
    <cellStyle name="好_2 2 4" xfId="3021"/>
    <cellStyle name="差_Book1 2 2" xfId="3022"/>
    <cellStyle name="差_Book1 3" xfId="3023"/>
    <cellStyle name="差_Book1 3 2" xfId="3024"/>
    <cellStyle name="百分比 4 2 3" xfId="3025"/>
    <cellStyle name="Heading 4 3 2" xfId="3026"/>
    <cellStyle name="差_Book1 4" xfId="3027"/>
    <cellStyle name="Neutral 3 2" xfId="3028"/>
    <cellStyle name="差_安徽 缺口县区测算(地方填报)1_表一" xfId="3029"/>
    <cellStyle name="20% - 强调文字颜色 3 5" xfId="3030"/>
    <cellStyle name="差_34青海_财力性转移支付2010年预算参考数" xfId="3031"/>
    <cellStyle name="差_2006年27重庆_Sheet1" xfId="3032"/>
    <cellStyle name="差_安徽 缺口县区测算(地方填报)1_财力性转移支付2010年预算参考数 2 2 2" xfId="3033"/>
    <cellStyle name="差_总帐表-许助理汇报后修改（支出） 2" xfId="3034"/>
    <cellStyle name="差_2006年27重庆_财力性转移支付2010年预算参考数_表一" xfId="3035"/>
    <cellStyle name="好_2007年收支情况及2008年收支预计表(汇总表)_表一" xfId="3036"/>
    <cellStyle name="差_Book1 4 2" xfId="3037"/>
    <cellStyle name="差_05潍坊 2 3 2" xfId="3038"/>
    <cellStyle name="差_核定人数对比" xfId="3039"/>
    <cellStyle name="好_人员工资和公用经费3_财力性转移支付2010年预算参考数 5" xfId="3040"/>
    <cellStyle name="好_行政（人员） 5" xfId="3041"/>
    <cellStyle name="好_分县成本差异系数_不含人员经费系数 3 3" xfId="3042"/>
    <cellStyle name="百分比 4 2 4" xfId="3043"/>
    <cellStyle name="差_Book1 5" xfId="3044"/>
    <cellStyle name="好_人代会：2015年一般公共预算表格（24张）最新 2 7" xfId="3045"/>
    <cellStyle name="差_Book1 5 2" xfId="3046"/>
    <cellStyle name="差_Book1 6" xfId="3047"/>
    <cellStyle name="Accent4 9 2" xfId="3048"/>
    <cellStyle name="Accent2 15" xfId="3049"/>
    <cellStyle name="百分比 2" xfId="3050"/>
    <cellStyle name="常规 10 2 3" xfId="3051"/>
    <cellStyle name="Good 4 2" xfId="3052"/>
    <cellStyle name="差_分析缺口率_财政收支2015年预计及2016年代编预算表(债管)" xfId="3053"/>
    <cellStyle name="好_市辖区测算-新科目（20080626）_民生政策最低支出需求 2 2 2 3" xfId="3054"/>
    <cellStyle name="好_农林水和城市维护标准支出20080505－县区合计_县市旗测算-新科目（含人口规模效应） 2 4" xfId="3055"/>
    <cellStyle name="Accent5 - 20% 2 2" xfId="3056"/>
    <cellStyle name="20% - Accent3 4" xfId="3057"/>
    <cellStyle name="差_11大理_表一" xfId="3058"/>
    <cellStyle name="差_附表_财力性转移支付2010年预算参考数 2" xfId="3059"/>
    <cellStyle name="常规 8 9" xfId="3060"/>
    <cellStyle name="差_附表_财力性转移支付2010年预算参考数 2 2" xfId="3061"/>
    <cellStyle name="差_行政（人员）_民生政策最低支出需求_财力性转移支付2010年预算参考数 5" xfId="3062"/>
    <cellStyle name="Accent5 - 20% 2 3" xfId="3063"/>
    <cellStyle name="Accent5 - 20% 3 2" xfId="3064"/>
    <cellStyle name="差_2008年全省汇总收支计算表_财力性转移支付2010年预算参考数 2 2 2" xfId="3065"/>
    <cellStyle name="差_1_财力性转移支付2010年预算参考数_表一" xfId="3066"/>
    <cellStyle name="好_行政（人员）_民生政策最低支出需求_财力性转移支付2010年预算参考数 6" xfId="3067"/>
    <cellStyle name="Accent6 - 60% 5 2" xfId="3068"/>
    <cellStyle name="Accent5 - 20% 4" xfId="3069"/>
    <cellStyle name="40% - 强调文字颜色 3 3" xfId="3070"/>
    <cellStyle name="Heading 1 5 2" xfId="3071"/>
    <cellStyle name="差_2006年30云南_Sheet1" xfId="3072"/>
    <cellStyle name="差_gdp 2 2 2" xfId="3073"/>
    <cellStyle name="差_2006年30云南 2 2" xfId="3074"/>
    <cellStyle name="Accent5 - 20% 5 2" xfId="3075"/>
    <cellStyle name="好_县市旗测算-新科目（20080626）_财力性转移支付2010年预算参考数 3 5" xfId="3076"/>
    <cellStyle name="好_27重庆 3 2" xfId="3077"/>
    <cellStyle name="好_行政(燃修费)_县市旗测算-新科目（含人口规模效应）_财力性转移支付2010年预算参考数 9" xfId="3078"/>
    <cellStyle name="差_14安徽_财力性转移支付2010年预算参考数 5" xfId="3079"/>
    <cellStyle name="百分比 2 2 3" xfId="3080"/>
    <cellStyle name="Accent5 - 40%" xfId="3081"/>
    <cellStyle name="好_市辖区测算-新科目（20080626）_财力性转移支付2010年预算参考数 2 2" xfId="3082"/>
    <cellStyle name="Accent4 7" xfId="3083"/>
    <cellStyle name="Accent5 - 40% 2 2" xfId="3084"/>
    <cellStyle name="差 4" xfId="3085"/>
    <cellStyle name="差_2007年一般预算支出剔除_财力性转移支付2010年预算参考数 2 3 2" xfId="3086"/>
    <cellStyle name="常规 12 6" xfId="3087"/>
    <cellStyle name="差_行政(燃修费)_不含人员经费系数_财力性转移支付2010年预算参考数 6" xfId="3088"/>
    <cellStyle name="Bad 2" xfId="3089"/>
    <cellStyle name="好_河南 缺口县区测算(地方填报白)_财力性转移支付2010年预算参考数 3 5" xfId="3090"/>
    <cellStyle name="常规 8 2 5 2" xfId="3091"/>
    <cellStyle name="好_市辖区测算-新科目（20080626）_财力性转移支付2010年预算参考数 2 2 2 2" xfId="3092"/>
    <cellStyle name="差 5" xfId="3093"/>
    <cellStyle name="HEADING2" xfId="3094"/>
    <cellStyle name="好_市辖区测算-新科目（20080626）_财力性转移支付2010年预算参考数 2 2 2 3" xfId="3095"/>
    <cellStyle name="差 5 2" xfId="3096"/>
    <cellStyle name="Accent4 9" xfId="3097"/>
    <cellStyle name="Accent5 - 40% 2 4" xfId="3098"/>
    <cellStyle name="好_县区合并测算20080421_不含人员经费系数 6" xfId="3099"/>
    <cellStyle name="差 6" xfId="3100"/>
    <cellStyle name="Accent5 7" xfId="3101"/>
    <cellStyle name="Accent5 - 40% 3 2" xfId="3102"/>
    <cellStyle name="Accent6 7" xfId="3103"/>
    <cellStyle name="Accent5 - 40% 4 2" xfId="3104"/>
    <cellStyle name="差_2014公共预算支出情况表（0827） 2" xfId="3105"/>
    <cellStyle name="差_市辖区测算-新科目（20080626） 5" xfId="3106"/>
    <cellStyle name="Explanatory Text 2 2 2" xfId="3107"/>
    <cellStyle name="百分比 2 4" xfId="3108"/>
    <cellStyle name="差_人员工资和公用经费3 5" xfId="3109"/>
    <cellStyle name="Accent5 - 60%" xfId="3110"/>
    <cellStyle name="百分比 5 2 3" xfId="3111"/>
    <cellStyle name="差_行政(燃修费)_不含人员经费系数_财力性转移支付2010年预算参考数 5 2" xfId="3112"/>
    <cellStyle name="差_2006年28四川_财力性转移支付2010年预算参考数 2" xfId="3113"/>
    <cellStyle name="差_11大理 2 3 2" xfId="3114"/>
    <cellStyle name="差_市辖区测算20080510_不含人员经费系数_财力性转移支付2010年预算参考数 2 2" xfId="3115"/>
    <cellStyle name="差_11大理 5 2" xfId="3116"/>
    <cellStyle name="差_附表2：2015年项目库分类汇总 - 汇总各处室 - 发小代1.29" xfId="3117"/>
    <cellStyle name="常规 88 3" xfId="3118"/>
    <cellStyle name="常规 93 3" xfId="3119"/>
    <cellStyle name="差_附表2：2015年项目库分类汇总 - 汇总各处室 - 发小代1.29 2" xfId="3120"/>
    <cellStyle name="标题 3 2 3" xfId="3121"/>
    <cellStyle name="20% - Accent3 3" xfId="3122"/>
    <cellStyle name="差_34青海_1_财力性转移支付2010年预算参考数 2 2" xfId="3123"/>
    <cellStyle name="差_1.16-2015年省级国有资本经营预算表（按人大财经委初审意见修改）_（南澳县）财政收支2015年预计及2016年代编预算表" xfId="3124"/>
    <cellStyle name="百分比 3 2 7" xfId="3125"/>
    <cellStyle name="好_其他部门(按照总人口测算）—20080416_财力性转移支付2010年预算参考数_财政收支2015年预计及2016年代编预算表(债管)" xfId="3126"/>
    <cellStyle name="差_2006年28四川_财力性转移支付2010年预算参考数 3" xfId="3127"/>
    <cellStyle name="标题 3 4" xfId="3128"/>
    <cellStyle name="差_市辖区测算20080510_不含人员经费系数_财力性转移支付2010年预算参考数 2 3" xfId="3129"/>
    <cellStyle name="好_农林水和城市维护标准支出20080505－县区合计 3 5" xfId="3130"/>
    <cellStyle name="差_09黑龙江 5" xfId="3131"/>
    <cellStyle name="Note 2 3 3" xfId="3132"/>
    <cellStyle name="Accent5 11" xfId="3133"/>
    <cellStyle name="差_分科目情况 2 3" xfId="3134"/>
    <cellStyle name="常规 59 2 3 2" xfId="3135"/>
    <cellStyle name="好_文体广播事业(按照总人口测算）—20080416_县市旗测算-新科目（含人口规模效应） 2 2 3" xfId="3136"/>
    <cellStyle name="Accent5 15" xfId="3137"/>
    <cellStyle name="Accent5 9 2" xfId="3138"/>
    <cellStyle name="Accent5 16" xfId="3139"/>
    <cellStyle name="好_市辖区测算20080510_财力性转移支付2010年预算参考数 2 4 3" xfId="3140"/>
    <cellStyle name="Accent1 - 20% 2 3" xfId="3141"/>
    <cellStyle name="好_2006年水利统计指标统计表_财力性转移支付2010年预算参考数_财政收支2015年预计及2016年代编预算表(债管)" xfId="3142"/>
    <cellStyle name="好_缺口县区测算（11.13）_财力性转移支付2010年预算参考数 3 2" xfId="3143"/>
    <cellStyle name="差_gdp" xfId="3144"/>
    <cellStyle name="Accent5 17" xfId="3145"/>
    <cellStyle name="差_行政(燃修费)_财力性转移支付2010年预算参考数" xfId="3146"/>
    <cellStyle name="差_09黑龙江_财力性转移支付2010年预算参考数 5 2" xfId="3147"/>
    <cellStyle name="Accent5 18" xfId="3148"/>
    <cellStyle name="差_县市旗测算-新科目（20080626）_民生政策最低支出需求_财力性转移支付2010年预算参考数 2 3 2" xfId="3149"/>
    <cellStyle name="好_缺口县区测算（11.13）_财力性转移支付2010年预算参考数 3 4" xfId="3150"/>
    <cellStyle name="好_总帐表-许助理汇报后修改（支出）" xfId="3151"/>
    <cellStyle name="Accent5 2 3" xfId="3152"/>
    <cellStyle name="差_平邑 5" xfId="3153"/>
    <cellStyle name="差_2006年22湖南_财力性转移支付2010年预算参考数 3 2" xfId="3154"/>
    <cellStyle name="好_县区合并测算20080421_民生政策最低支出需求 3 3" xfId="3155"/>
    <cellStyle name="好_转移支付 2 4 2" xfId="3156"/>
    <cellStyle name="差_总人口_财力性转移支付2010年预算参考数 4" xfId="3157"/>
    <cellStyle name="Accent5 3" xfId="3158"/>
    <cellStyle name="Warning Text 4" xfId="3159"/>
    <cellStyle name="Accent5 3 2" xfId="3160"/>
    <cellStyle name="差_1.8-2015年省级国有资本经营预算表（按人大财经委初审意见修改） 2 2 2" xfId="3161"/>
    <cellStyle name="Warning Text 4 2" xfId="3162"/>
    <cellStyle name="60% - 强调文字颜色 4 5 2" xfId="3163"/>
    <cellStyle name="60% - Accent3 2 2 2" xfId="3164"/>
    <cellStyle name="20% - Accent2" xfId="3165"/>
    <cellStyle name="差_2007一般预算支出口径剔除表 2 3 2" xfId="3166"/>
    <cellStyle name="Accent5 3 3" xfId="3167"/>
    <cellStyle name="好_34青海_财力性转移支付2010年预算参考数 2 6" xfId="3168"/>
    <cellStyle name="差_2008年全省汇总收支计算表_财力性转移支付2010年预算参考数_Sheet1" xfId="3169"/>
    <cellStyle name="差_Book2 2" xfId="3170"/>
    <cellStyle name="差_2008年一般预算支出预计" xfId="3171"/>
    <cellStyle name="差_2008年全省汇总收支计算表_财力性转移支付2010年预算参考数 5 2" xfId="3172"/>
    <cellStyle name="好_县区合并测算20080421_民生政策最低支出需求 2 8" xfId="3173"/>
    <cellStyle name="好_危改资金测算_财力性转移支付2010年预算参考数 2 3 2" xfId="3174"/>
    <cellStyle name="差_2_财力性转移支付2010年预算参考数_Sheet1" xfId="3175"/>
    <cellStyle name="差_Book2 2 2" xfId="3176"/>
    <cellStyle name="差_2008年一般预算支出预计 2" xfId="3177"/>
    <cellStyle name="百分比 4 3 2" xfId="3178"/>
    <cellStyle name="好_缺口县区测算(按2007支出增长25%测算)_财力性转移支付2010年预算参考数 2 8" xfId="3179"/>
    <cellStyle name="差_附表2：2015年项目库分类汇总 - 汇总各处室 - 发小代1.21" xfId="3180"/>
    <cellStyle name="差_Book2 3" xfId="3181"/>
    <cellStyle name="好_分县成本差异系数_财力性转移支付2010年预算参考数_财政收支2015年预计及2016年代编预算表(债管)" xfId="3182"/>
    <cellStyle name="差_汇总表 4" xfId="3183"/>
    <cellStyle name="差_Book2 4 2" xfId="3184"/>
    <cellStyle name="差_03昭通 2 2 2" xfId="3185"/>
    <cellStyle name="差_Book2 5" xfId="3186"/>
    <cellStyle name="差_03昭通 2 3" xfId="3187"/>
    <cellStyle name="Accent5 8 2" xfId="3188"/>
    <cellStyle name="差_2006年27重庆_财力性转移支付2010年预算参考数_财政收支2015年预计及2016年代编预算表(债管)" xfId="3189"/>
    <cellStyle name="差_Book2 5 2" xfId="3190"/>
    <cellStyle name="差_0605石屏县_财力性转移支付2010年预算参考数 5" xfId="3191"/>
    <cellStyle name="60% - Accent6 4 2" xfId="3192"/>
    <cellStyle name="好_市辖区测算-新科目（20080626）_县市旗测算-新科目（含人口规模效应）_财力性转移支付2010年预算参考数 2" xfId="3193"/>
    <cellStyle name="差_青海 缺口县区测算(地方填报)_财力性转移支付2010年预算参考数 2 4" xfId="3194"/>
    <cellStyle name="差_03昭通 2 3 2" xfId="3195"/>
    <cellStyle name="Accent5 9" xfId="3196"/>
    <cellStyle name="差_县市旗测算-新科目（20080627）_县市旗测算-新科目（含人口规模效应）_财力性转移支付2010年预算参考数_表一" xfId="3197"/>
    <cellStyle name="差_Book2 6" xfId="3198"/>
    <cellStyle name="好_县区合并测算20080421_不含人员经费系数_财力性转移支付2010年预算参考数 2 5" xfId="3199"/>
    <cellStyle name="差_农林水和城市维护标准支出20080505－县区合计_民生政策最低支出需求" xfId="3200"/>
    <cellStyle name="差_行政（人员）_财力性转移支付2010年预算参考数 2 2" xfId="3201"/>
    <cellStyle name="差_03昭通 2 4" xfId="3202"/>
    <cellStyle name="Good 2 3" xfId="3203"/>
    <cellStyle name="Accent5_2015年基金预算（基础表）2" xfId="3204"/>
    <cellStyle name="差_1.16-2015年省级国有资本经营预算表（按人大财经委初审意见修改） 3 2" xfId="3205"/>
    <cellStyle name="好_县区合并测算20080421_表一" xfId="3206"/>
    <cellStyle name="Note 2 4" xfId="3207"/>
    <cellStyle name="好_27重庆_财力性转移支付2010年预算参考数_Sheet1" xfId="3208"/>
    <cellStyle name="好_县市旗测算20080508_不含人员经费系数_财力性转移支付2010年预算参考数 3 2 2" xfId="3209"/>
    <cellStyle name="差_行政(燃修费)_县市旗测算-新科目（含人口规模效应） 2 2 2" xfId="3210"/>
    <cellStyle name="常规 133 3" xfId="3211"/>
    <cellStyle name="常规 128 3" xfId="3212"/>
    <cellStyle name="常规 9 2 2 2 3" xfId="3213"/>
    <cellStyle name="Note 2 5" xfId="3214"/>
    <cellStyle name="40% - Accent2" xfId="3215"/>
    <cellStyle name="常规 13 6 3" xfId="3216"/>
    <cellStyle name="好_2008年支出调整_财力性转移支付2010年预算参考数 6 2" xfId="3217"/>
    <cellStyle name="Accent6 - 20% 3 2" xfId="3218"/>
    <cellStyle name="差_行政(燃修费)_县市旗测算-新科目（含人口规模效应） 2 3 2" xfId="3219"/>
    <cellStyle name="好_缺口县区测算(按2007支出增长25%测算) 2 3 5" xfId="3220"/>
    <cellStyle name="强调 1 3 2 2" xfId="3221"/>
    <cellStyle name="Accent6 - 40% 2 3" xfId="3222"/>
    <cellStyle name="Accent6 - 40% 2 3 2" xfId="3223"/>
    <cellStyle name="Calculation 2 4" xfId="3224"/>
    <cellStyle name="常规 2 2 9 2 2 2" xfId="3225"/>
    <cellStyle name="差_行政公检法测算_不含人员经费系数_财力性转移支付2010年预算参考数 6" xfId="3226"/>
    <cellStyle name="好_其他部门(按照总人口测算）—20080416_财力性转移支付2010年预算参考数 2 4 3" xfId="3227"/>
    <cellStyle name="Accent4 8 2" xfId="3228"/>
    <cellStyle name="Accent5 - 40% 2 3 2" xfId="3229"/>
    <cellStyle name="Explanatory Text 6" xfId="3230"/>
    <cellStyle name="Accent6 - 40% 2 4" xfId="3231"/>
    <cellStyle name="Accent6 - 40% 3" xfId="3232"/>
    <cellStyle name="Accent6 - 40% 3 2" xfId="3233"/>
    <cellStyle name="Input 11" xfId="3234"/>
    <cellStyle name="Accent3 8 2" xfId="3235"/>
    <cellStyle name="好_7.人员（总表-行政)" xfId="3236"/>
    <cellStyle name="Accent6 - 40% 4" xfId="3237"/>
    <cellStyle name="Accent6 - 40% 4 2" xfId="3238"/>
    <cellStyle name="差_20河南 3" xfId="3239"/>
    <cellStyle name="好_530629_2006年县级财政报表附表 4" xfId="3240"/>
    <cellStyle name="Accent6 - 40% 5" xfId="3241"/>
    <cellStyle name="差_1.8-2015年省级国有资本经营预算表（按人大财经委初审意见修改）" xfId="3242"/>
    <cellStyle name="好_危改资金测算" xfId="3243"/>
    <cellStyle name="Accent6 - 40% 6" xfId="3244"/>
    <cellStyle name="差_成本差异系数（含人口规模） 2 2 2" xfId="3245"/>
    <cellStyle name="常规 5 3 2 2" xfId="3246"/>
    <cellStyle name="差_2006年水利统计指标统计表_财力性转移支付2010年预算参考数_表一" xfId="3247"/>
    <cellStyle name="差_00省级(打印) 5 2" xfId="3248"/>
    <cellStyle name="差_不含人员经费系数 2 2 2" xfId="3249"/>
    <cellStyle name="Title 2 3" xfId="3250"/>
    <cellStyle name="好_青海 缺口县区测算(地方填报) 3 3" xfId="3251"/>
    <cellStyle name="Accent6 - 60% 2" xfId="3252"/>
    <cellStyle name="Accent6 - 60% 2 2" xfId="3253"/>
    <cellStyle name="差_11大理_财力性转移支付2010年预算参考数 3 2" xfId="3254"/>
    <cellStyle name="Accent6 - 60% 2 3" xfId="3255"/>
    <cellStyle name="差_县区合并测算20080423(按照各省比重）_民生政策最低支出需求_财力性转移支付2010年预算参考数 2 2 2" xfId="3256"/>
    <cellStyle name="Accent1 - 20% 4 2" xfId="3257"/>
    <cellStyle name="好_30云南 3 3" xfId="3258"/>
    <cellStyle name="好_文体广播事业(按照总人口测算）—20080416_民生政策最低支出需求_财力性转移支付2010年预算参考数_财政收支2015年预计及2016年代编预算表(债管)" xfId="3259"/>
    <cellStyle name="Accent6 - 60% 2 3 2" xfId="3260"/>
    <cellStyle name="Explanatory Text 3" xfId="3261"/>
    <cellStyle name="Accent6 - 60% 2 4" xfId="3262"/>
    <cellStyle name="Accent4 - 60% 2 2" xfId="3263"/>
    <cellStyle name="好_34青海 6" xfId="3264"/>
    <cellStyle name="差_分县成本差异系数_不含人员经费系数 6" xfId="3265"/>
    <cellStyle name="好_青海 缺口县区测算(地方填报) 3 4" xfId="3266"/>
    <cellStyle name="Accent6 - 60% 3" xfId="3267"/>
    <cellStyle name="Accent6 - 60% 3 2" xfId="3268"/>
    <cellStyle name="好_青海 缺口县区测算(地方填报) 3 5" xfId="3269"/>
    <cellStyle name="好_文体广播事业(按照总人口测算）—20080416_不含人员经费系数_财力性转移支付2010年预算参考数 2" xfId="3270"/>
    <cellStyle name="Accent6 - 60% 4" xfId="3271"/>
    <cellStyle name="Output" xfId="3272"/>
    <cellStyle name="好_20河南_财力性转移支付2010年预算参考数 6 2" xfId="3273"/>
    <cellStyle name="40% - 强调文字颜色 6 2 4" xfId="3274"/>
    <cellStyle name="Accent6 - 60% 4 2" xfId="3275"/>
    <cellStyle name="好_行政公检法测算_民生政策最低支出需求_财力性转移支付2010年预算参考数 2 2 2 3" xfId="3276"/>
    <cellStyle name="Accent2 11" xfId="3277"/>
    <cellStyle name="Heading 3 2 4" xfId="3278"/>
    <cellStyle name="差_2006年全省财力计算表（中央、决算） 3 2" xfId="3279"/>
    <cellStyle name="Output 2" xfId="3280"/>
    <cellStyle name="超级链接 2 3" xfId="3281"/>
    <cellStyle name="Accent6 - 60% 5" xfId="3282"/>
    <cellStyle name="差_11大理_财力性转移支付2010年预算参考数" xfId="3283"/>
    <cellStyle name="表标题 2 2" xfId="3284"/>
    <cellStyle name="差_分县成本差异系数_财力性转移支付2010年预算参考数 2 4" xfId="3285"/>
    <cellStyle name="差_附表_财力性转移支付2010年预算参考数" xfId="3286"/>
    <cellStyle name="差_20河南_财力性转移支付2010年预算参考数 3 2" xfId="3287"/>
    <cellStyle name="Accent6 10" xfId="3288"/>
    <cellStyle name="差_教育(按照总人口测算）—20080416_不含人员经费系数_财力性转移支付2010年预算参考数_Sheet1" xfId="3289"/>
    <cellStyle name="好_缺口县区测算(按2007支出增长25%测算) 2 3 2" xfId="3290"/>
    <cellStyle name="差_县市旗测算-新科目（20080626）_不含人员经费系数 3 2" xfId="3291"/>
    <cellStyle name="好_汇总_表一" xfId="3292"/>
    <cellStyle name="Accent6 11" xfId="3293"/>
    <cellStyle name="Accent5 - 40% 4" xfId="3294"/>
    <cellStyle name="标题 2 5 2" xfId="3295"/>
    <cellStyle name="差_00省级(打印)_Sheet1" xfId="3296"/>
    <cellStyle name="常规 132 2 2 2" xfId="3297"/>
    <cellStyle name="常规 127 2 2 2" xfId="3298"/>
    <cellStyle name="Accent6 12" xfId="3299"/>
    <cellStyle name="差_文体广播事业(按照总人口测算）—20080416_不含人员经费系数_财力性转移支付2010年预算参考数 2 3 2" xfId="3300"/>
    <cellStyle name="好_成本差异系数（含人口规模）_财力性转移支付2010年预算参考数 2 4" xfId="3301"/>
    <cellStyle name="差_2014公共预算支出情况表（0827） 2 2 2" xfId="3302"/>
    <cellStyle name="常规 9 2 4" xfId="3303"/>
    <cellStyle name="好_县区合并测算20080423(按照各省比重）_不含人员经费系数 2 4 2" xfId="3304"/>
    <cellStyle name="Accent6 13" xfId="3305"/>
    <cellStyle name="差_核定人数下发表 2 3 2" xfId="3306"/>
    <cellStyle name="常规 9 2 5" xfId="3307"/>
    <cellStyle name="差_2008年预计支出与2007年对比 3 2" xfId="3308"/>
    <cellStyle name="差_14安徽 4 2" xfId="3309"/>
    <cellStyle name="Accent6 16" xfId="3310"/>
    <cellStyle name="差_分县成本差异系数_财力性转移支付2010年预算参考数 2" xfId="3311"/>
    <cellStyle name="好_缺口县区测算（11.13）_财力性转移支付2010年预算参考数 8 2" xfId="3312"/>
    <cellStyle name="差_分县成本差异系数_不含人员经费系数_财力性转移支付2010年预算参考数_Sheet1" xfId="3313"/>
    <cellStyle name="差_分县成本差异系数_财力性转移支付2010年预算参考数 3" xfId="3314"/>
    <cellStyle name="常规 3 3 2 2 2" xfId="3315"/>
    <cellStyle name="差_分县成本差异系数_财力性转移支付2010年预算参考数 4" xfId="3316"/>
    <cellStyle name="Accent6 2" xfId="3317"/>
    <cellStyle name="差_行政公检法测算_民生政策最低支出需求 4" xfId="3318"/>
    <cellStyle name="差_测算结果_财力性转移支付2010年预算参考数 2 2" xfId="3319"/>
    <cellStyle name="20% - Accent3 2 3" xfId="3320"/>
    <cellStyle name="好_2008年支出调整_财力性转移支付2010年预算参考数 8" xfId="3321"/>
    <cellStyle name="好_民生政策最低支出需求 2 3 4" xfId="3322"/>
    <cellStyle name="好_Book1_财力性转移支付2010年预算参考数 2 3 3" xfId="3323"/>
    <cellStyle name="好_县区合并测算20080421_县市旗测算-新科目（含人口规模效应）" xfId="3324"/>
    <cellStyle name="常规 9 2 7" xfId="3325"/>
    <cellStyle name="好_市辖区测算-新科目（20080626）_县市旗测算-新科目（含人口规模效应）_财力性转移支付2010年预算参考数" xfId="3326"/>
    <cellStyle name="强调文字颜色 2 2 5" xfId="3327"/>
    <cellStyle name="好_县市旗测算-新科目（20080626）_财力性转移支付2010年预算参考数 3 2" xfId="3328"/>
    <cellStyle name="Accent6 2 2 2" xfId="3329"/>
    <cellStyle name="差_行政公检法测算_民生政策最低支出需求 4 2" xfId="3330"/>
    <cellStyle name="差_11大理_财政收支2015年预计及2016年代编预算表(债管)" xfId="3331"/>
    <cellStyle name="Accent6 2 3 2" xfId="3332"/>
    <cellStyle name="Accent6 3" xfId="3333"/>
    <cellStyle name="好_县市旗测算-新科目（20080626）_财力性转移支付2010年预算参考数 4" xfId="3334"/>
    <cellStyle name="差_测算结果_财力性转移支付2010年预算参考数 2 3 2" xfId="3335"/>
    <cellStyle name="Accent6 3 2" xfId="3336"/>
    <cellStyle name="好_山东省民生支出标准_表一" xfId="3337"/>
    <cellStyle name="Accent1 - 40% 2 2 2" xfId="3338"/>
    <cellStyle name="差_自行调整差异系数顺序 3" xfId="3339"/>
    <cellStyle name="差_03昭通_表一" xfId="3340"/>
    <cellStyle name="好_34青海_财力性转移支付2010年预算参考数 6" xfId="3341"/>
    <cellStyle name="Warning Text 2 3" xfId="3342"/>
    <cellStyle name="好_市辖区测算20080510_县市旗测算-新科目（含人口规模效应）_财力性转移支付2010年预算参考数 3 4" xfId="3343"/>
    <cellStyle name="差_09黑龙江_Sheet1" xfId="3344"/>
    <cellStyle name="好_县市旗测算-新科目（20080626）_财力性转移支付2010年预算参考数 6" xfId="3345"/>
    <cellStyle name="Linked Cell 3 2" xfId="3346"/>
    <cellStyle name="好_人员工资和公用经费2_财力性转移支付2010年预算参考数 3 2" xfId="3347"/>
    <cellStyle name="差_分县成本差异系数_民生政策最低支出需求_财力性转移支付2010年预算参考数_Sheet1" xfId="3348"/>
    <cellStyle name="好_县市旗测算-新科目（20080626）_财力性转移支付2010年预算参考数 8" xfId="3349"/>
    <cellStyle name="好_县市旗测算-新科目（20080626）_财力性转移支付2010年预算参考数 8 2" xfId="3350"/>
    <cellStyle name="好_县市旗测算-新科目（20080626）_财力性转移支付2010年预算参考数 9" xfId="3351"/>
    <cellStyle name="Accent6 8 2" xfId="3352"/>
    <cellStyle name="差_行政（人员）_民生政策最低支出需求_财力性转移支付2010年预算参考数 6" xfId="3353"/>
    <cellStyle name="常规 2 2 7 2 3 2" xfId="3354"/>
    <cellStyle name="好_文体广播事业(按照总人口测算）—20080416_县市旗测算-新科目（含人口规模效应）_财力性转移支付2010年预算参考数 2 2 5" xfId="3355"/>
    <cellStyle name="Accent6_2006年33甘肃" xfId="3356"/>
    <cellStyle name="差_00省级(打印) 2 2 2" xfId="3357"/>
    <cellStyle name="Bad 2 2" xfId="3358"/>
    <cellStyle name="60% - 强调文字颜色 6" xfId="3359" builtinId="52"/>
    <cellStyle name="差_附表_财力性转移支付2010年预算参考数 4 2" xfId="3360"/>
    <cellStyle name="差_教育(按照总人口测算）—20080416_财力性转移支付2010年预算参考数 2 3 2" xfId="3361"/>
    <cellStyle name="Bad 2 3" xfId="3362"/>
    <cellStyle name="差_2007一般预算支出口径剔除表_财力性转移支付2010年预算参考数 3" xfId="3363"/>
    <cellStyle name="Bad 2 3 2" xfId="3364"/>
    <cellStyle name="好_赤字12500(不超收) 2 2 3" xfId="3365"/>
    <cellStyle name="Bad 2 4" xfId="3366"/>
    <cellStyle name="差_附表_财力性转移支付2010年预算参考数 5" xfId="3367"/>
    <cellStyle name="好_附表_财力性转移支付2010年预算参考数 7" xfId="3368"/>
    <cellStyle name="Bad 3 2" xfId="3369"/>
    <cellStyle name="40% - Accent1 6" xfId="3370"/>
    <cellStyle name="Input 17" xfId="3371"/>
    <cellStyle name="差_附表_财力性转移支付2010年预算参考数 5 2" xfId="3372"/>
    <cellStyle name="常规 21 2 2 4" xfId="3373"/>
    <cellStyle name="Accent6 6" xfId="3374"/>
    <cellStyle name="差_县区合并测算20080423(按照各省比重） 2 4" xfId="3375"/>
    <cellStyle name="60% - Accent4 4 2" xfId="3376"/>
    <cellStyle name="差_2006年34青海_财力性转移支付2010年预算参考数 3" xfId="3377"/>
    <cellStyle name="差_0502通海县 6" xfId="3378"/>
    <cellStyle name="差_县区合并测算20080421_民生政策最低支出需求 2 2" xfId="3379"/>
    <cellStyle name="好_2008年全省汇总收支计算表 8 2" xfId="3380"/>
    <cellStyle name="差_民生政策最低支出需求_财力性转移支付2010年预算参考数 2 4" xfId="3381"/>
    <cellStyle name="Bad 4" xfId="3382"/>
    <cellStyle name="好_卫生(按照总人口测算）—20080416_不含人员经费系数_财力性转移支付2010年预算参考数 7" xfId="3383"/>
    <cellStyle name="Bad 5 2" xfId="3384"/>
    <cellStyle name="差_分析缺口率_财力性转移支付2010年预算参考数 5 2" xfId="3385"/>
    <cellStyle name="Bad 6" xfId="3386"/>
    <cellStyle name="好_缺口县区测算(财政部标准)_财力性转移支付2010年预算参考数 2 3 5" xfId="3387"/>
    <cellStyle name="Calc Currency (0)" xfId="3388"/>
    <cellStyle name="好_农林水和城市维护标准支出20080505－县区合计_不含人员经费系数" xfId="3389"/>
    <cellStyle name="Warning Text 2 2" xfId="3390"/>
    <cellStyle name="好_缺口县区测算(按2007支出增长25%测算)" xfId="3391"/>
    <cellStyle name="Calculation" xfId="3392"/>
    <cellStyle name="差_市辖区测算-新科目（20080626）_表一" xfId="3393"/>
    <cellStyle name="差_Sheet1 3" xfId="3394"/>
    <cellStyle name="好_2013年中央公共预算收支调整表（20140110国库司提供） 2 5" xfId="3395"/>
    <cellStyle name="好_教育(按照总人口测算）—20080416_民生政策最低支出需求_表一" xfId="3396"/>
    <cellStyle name="Input_(12.19)江门市报送(补充表六)" xfId="3397"/>
    <cellStyle name="好_卫生部门_财力性转移支付2010年预算参考数 2 3 2 2" xfId="3398"/>
    <cellStyle name="差_缺口县区测算（11.13） 2 2" xfId="3399"/>
    <cellStyle name="常规 92" xfId="3400"/>
    <cellStyle name="常规 87" xfId="3401"/>
    <cellStyle name="差_安徽 缺口县区测算(地方填报)1_财力性转移支付2010年预算参考数 2 2" xfId="3402"/>
    <cellStyle name="好_教育(按照总人口测算）—20080416_民生政策最低支出需求_财政收支2015年预计及2016年代编预算表(债管)" xfId="3403"/>
    <cellStyle name="好_行政公检法测算_县市旗测算-新科目（含人口规模效应） 2 3 4" xfId="3404"/>
    <cellStyle name="差_安徽 缺口县区测算(地方填报)1_财力性转移支付2010年预算参考数 2 3" xfId="3405"/>
    <cellStyle name="Accent1 - 20% 2 3 2" xfId="3406"/>
    <cellStyle name="好_行政公检法测算_县市旗测算-新科目（含人口规模效应） 2 3 5" xfId="3407"/>
    <cellStyle name="差_安徽 缺口县区测算(地方填报)1_财力性转移支付2010年预算参考数 2 4" xfId="3408"/>
    <cellStyle name="差_09黑龙江 2 2" xfId="3409"/>
    <cellStyle name="差_2006年22湖南 2" xfId="3410"/>
    <cellStyle name="差_行政(燃修费)_财力性转移支付2010年预算参考数_财政收支2015年预计及2016年代编预算表(债管)" xfId="3411"/>
    <cellStyle name="好_2013年红本 2 3" xfId="3412"/>
    <cellStyle name="差_分县成本差异系数_不含人员经费系数_财力性转移支付2010年预算参考数 5" xfId="3413"/>
    <cellStyle name="Accent6 2 2" xfId="3414"/>
    <cellStyle name="差_测算结果_财力性转移支付2010年预算参考数 2 2 2" xfId="3415"/>
    <cellStyle name="差_行政（人员）_财力性转移支付2010年预算参考数 4" xfId="3416"/>
    <cellStyle name="Check Cell 2" xfId="3417"/>
    <cellStyle name="好_县市旗测算-新科目（20080627）_财力性转移支付2010年预算参考数 2 4 2" xfId="3418"/>
    <cellStyle name="好_34青海_1 2 3 4" xfId="3419"/>
    <cellStyle name="好_缺口县区测算(财政部标准)_财力性转移支付2010年预算参考数 2 3 2 2" xfId="3420"/>
    <cellStyle name="差_测算结果 4" xfId="3421"/>
    <cellStyle name="差_2014调整事项 2 3" xfId="3422"/>
    <cellStyle name="好_县区合并测算20080421_民生政策最低支出需求_财力性转移支付2010年预算参考数 6" xfId="3423"/>
    <cellStyle name="40% - Accent6 4" xfId="3424"/>
    <cellStyle name="差_分县成本差异系数_不含人员经费系数_财力性转移支付2010年预算参考数 5 2" xfId="3425"/>
    <cellStyle name="20% - 强调文字颜色 6 2 3" xfId="3426"/>
    <cellStyle name="好_缺口县区测算_财力性转移支付2010年预算参考数 2 3 3" xfId="3427"/>
    <cellStyle name="好_县区合并测算20080423(按照各省比重）_不含人员经费系数_财政收支2015年预计及2016年代编预算表(债管)" xfId="3428"/>
    <cellStyle name="差_2006年全省财力计算表（中央、决算） 4" xfId="3429"/>
    <cellStyle name="好_县市旗测算20080508_县市旗测算-新科目（含人口规模效应） 2 6" xfId="3430"/>
    <cellStyle name="好_缺口县区测算(财政部标准)_财力性转移支付2010年预算参考数 2 3 2" xfId="3431"/>
    <cellStyle name="差_2014调整事项 2 3 2" xfId="3432"/>
    <cellStyle name="差_2008年全省汇总收支计算表_财政收支2015年预计及2016年代编预算表(债管)" xfId="3433"/>
    <cellStyle name="好_附表2：2015年项目库分类汇总 - 汇总各处室 - 发小代1.29" xfId="3434"/>
    <cellStyle name="好_县区合并测算20080421_民生政策最低支出需求 3 2 2" xfId="3435"/>
    <cellStyle name="差_530623_2006年县级财政报表附表" xfId="3436"/>
    <cellStyle name="差_09黑龙江 4" xfId="3437"/>
    <cellStyle name="Accent4 - 20% 2 2 2" xfId="3438"/>
    <cellStyle name="Input [yellow]" xfId="3439"/>
    <cellStyle name="好_农林水和城市维护标准支出20080505－县区合计 3 4" xfId="3440"/>
    <cellStyle name="Check Cell 3" xfId="3441"/>
    <cellStyle name="差_缺口县区测算 2" xfId="3442"/>
    <cellStyle name="常规 138 3 3" xfId="3443"/>
    <cellStyle name="差_0502通海县 5 2" xfId="3444"/>
    <cellStyle name="差_11大理_财力性转移支付2010年预算参考数 2 2 2" xfId="3445"/>
    <cellStyle name="好_市辖区测算-新科目（20080626）_县市旗测算-新科目（含人口规模效应）_财政收支2015年预计及2016年代编预算表(债管)" xfId="3446"/>
    <cellStyle name="差_1 5" xfId="3447"/>
    <cellStyle name="Check Cell 3 2" xfId="3448"/>
    <cellStyle name="差_27重庆_财力性转移支付2010年预算参考数 6" xfId="3449"/>
    <cellStyle name="好_县市旗测算20080508_财力性转移支付2010年预算参考数 2 4" xfId="3450"/>
    <cellStyle name="常规 155 2" xfId="3451"/>
    <cellStyle name="Check Cell 4" xfId="3452"/>
    <cellStyle name="好_缺口县区测算_财力性转移支付2010年预算参考数 2 3 5" xfId="3453"/>
    <cellStyle name="差_2 5" xfId="3454"/>
    <cellStyle name="Check Cell 4 2" xfId="3455"/>
    <cellStyle name="好_县市旗测算-新科目（20080627）_财力性转移支付2010年预算参考数 8 2" xfId="3456"/>
    <cellStyle name="Date" xfId="3457"/>
    <cellStyle name="好_县市旗测算20080508_财力性转移支付2010年预算参考数 3 4" xfId="3458"/>
    <cellStyle name="Check Cell 5" xfId="3459"/>
    <cellStyle name="Comma [0]" xfId="3460"/>
    <cellStyle name="差_12滨州_财力性转移支付2010年预算参考数 6" xfId="3461"/>
    <cellStyle name="常规 16 3 2" xfId="3462"/>
    <cellStyle name="常规 21 3 2" xfId="3463"/>
    <cellStyle name="Comma [0] 2" xfId="3464"/>
    <cellStyle name="好_自行调整差异系数顺序 2 3 3" xfId="3465"/>
    <cellStyle name="comma zerodec" xfId="3466"/>
    <cellStyle name="差_22湖南_财力性转移支付2010年预算参考数_表一" xfId="3467"/>
    <cellStyle name="40% - Accent1 4 2" xfId="3468"/>
    <cellStyle name="差_核定人数对比_财力性转移支付2010年预算参考数 5" xfId="3469"/>
    <cellStyle name="통화_BOILER-CO1" xfId="3470"/>
    <cellStyle name="百分比 3 2 3 3" xfId="3471"/>
    <cellStyle name="Input 2 3 2" xfId="3472"/>
    <cellStyle name="差_2008年预计支出与2007年对比 2 4" xfId="3473"/>
    <cellStyle name="差_30云南_1 3 2" xfId="3474"/>
    <cellStyle name="差_河南 缺口县区测算(地方填报白)" xfId="3475"/>
    <cellStyle name="差_1 2 3 2" xfId="3476"/>
    <cellStyle name="好_行政公检法测算_民生政策最低支出需求_财力性转移支付2010年预算参考数 5" xfId="3477"/>
    <cellStyle name="百分比 3 2 6" xfId="3478"/>
    <cellStyle name="差_河南 缺口县区测算(地方填报)_财政收支2015年预计及2016年代编预算表(债管)" xfId="3479"/>
    <cellStyle name="20% - 强调文字颜色 4 6" xfId="3480"/>
    <cellStyle name="差_其他部门(按照总人口测算）—20080416_不含人员经费系数_Sheet1" xfId="3481"/>
    <cellStyle name="Dollar (zero dec)" xfId="3482"/>
    <cellStyle name="Accent3 9 2" xfId="3483"/>
    <cellStyle name="好_教育(按照总人口测算）—20080416 2 2 2 2" xfId="3484"/>
    <cellStyle name="Warning Text 2 2 2" xfId="3485"/>
    <cellStyle name="Explanatory Text 2 2" xfId="3486"/>
    <cellStyle name="Explanatory Text 2 3" xfId="3487"/>
    <cellStyle name="差_分析缺口率_财力性转移支付2010年预算参考数 2 2 2" xfId="3488"/>
    <cellStyle name="Explanatory Text 3 2" xfId="3489"/>
    <cellStyle name="差_核定人数下发表" xfId="3490"/>
    <cellStyle name="差_文体广播事业(按照总人口测算）—20080416 2 3" xfId="3491"/>
    <cellStyle name="Explanatory Text 4" xfId="3492"/>
    <cellStyle name="Explanatory Text 4 2" xfId="3493"/>
    <cellStyle name="Explanatory Text 5" xfId="3494"/>
    <cellStyle name="Good 2 2" xfId="3495"/>
    <cellStyle name="Good 2 4" xfId="3496"/>
    <cellStyle name="差_测算结果 2 3 2" xfId="3497"/>
    <cellStyle name="差_00省级(打印) 2" xfId="3498"/>
    <cellStyle name="好_人员工资和公用经费2 2 3 4" xfId="3499"/>
    <cellStyle name="Good 3 2" xfId="3500"/>
    <cellStyle name="Good 4" xfId="3501"/>
    <cellStyle name="Heading 1 2 2 2" xfId="3502"/>
    <cellStyle name="Good 5" xfId="3503"/>
    <cellStyle name="差_11大理_财力性转移支付2010年预算参考数 4" xfId="3504"/>
    <cellStyle name="差_行政公检法测算_不含人员经费系数_财力性转移支付2010年预算参考数 2 3" xfId="3505"/>
    <cellStyle name="差_0502通海县_Sheet1" xfId="3506"/>
    <cellStyle name="Grey" xfId="3507"/>
    <cellStyle name="Header1" xfId="3508"/>
    <cellStyle name="好_云南 缺口县区测算(地方填报) 2 3 3" xfId="3509"/>
    <cellStyle name="千位分隔 13" xfId="3510"/>
    <cellStyle name="差_28四川 2" xfId="3511"/>
    <cellStyle name="Header2" xfId="3512"/>
    <cellStyle name="差_成本差异系数_表一" xfId="3513"/>
    <cellStyle name="差_人员工资和公用经费_表一" xfId="3514"/>
    <cellStyle name="好_云南 缺口县区测算(地方填报) 2 3 4" xfId="3515"/>
    <cellStyle name="千位分隔 14" xfId="3516"/>
    <cellStyle name="Heading 1 2" xfId="3517"/>
    <cellStyle name="差_34青海_1 3 2" xfId="3518"/>
    <cellStyle name="Heading 1 2 2" xfId="3519"/>
    <cellStyle name="Heading 1 2 3 2" xfId="3520"/>
    <cellStyle name="Heading 1 2 4" xfId="3521"/>
    <cellStyle name="差_34青海_1 4" xfId="3522"/>
    <cellStyle name="Heading 1 3" xfId="3523"/>
    <cellStyle name="差_09黑龙江_财政收支2015年预计及2016年代编预算表(债管)" xfId="3524"/>
    <cellStyle name="Accent2 - 60% 5 2" xfId="3525"/>
    <cellStyle name="Input 5" xfId="3526"/>
    <cellStyle name="好_市辖区测算-新科目（20080626）_县市旗测算-新科目（含人口规模效应）_财力性转移支付2010年预算参考数 2 2 4" xfId="3527"/>
    <cellStyle name="差_34青海_1 5" xfId="3528"/>
    <cellStyle name="Heading 1 4" xfId="3529"/>
    <cellStyle name="40% - Accent3 4 2" xfId="3530"/>
    <cellStyle name="差_gdp 2 2" xfId="3531"/>
    <cellStyle name="Heading 2 2 2 2" xfId="3532"/>
    <cellStyle name="差_2006年全省财力计算表（中央、决算） 2 3" xfId="3533"/>
    <cellStyle name="差_不含人员经费系数 6" xfId="3534"/>
    <cellStyle name="差_30云南 2 2 2" xfId="3535"/>
    <cellStyle name="标题 1 5" xfId="3536"/>
    <cellStyle name="常规 10 2 7" xfId="3537"/>
    <cellStyle name="Heading 2 2 3" xfId="3538"/>
    <cellStyle name="差_行政公检法测算_县市旗测算-新科目（含人口规模效应） 5 2" xfId="3539"/>
    <cellStyle name="差_34青海 2" xfId="3540"/>
    <cellStyle name="差_2008年全省汇总收支计算表_财力性转移支付2010年预算参考数 2" xfId="3541"/>
    <cellStyle name="差_33甘肃 6" xfId="3542"/>
    <cellStyle name="差_30云南_1_财政收支2015年预计及2016年代编预算表(债管)" xfId="3543"/>
    <cellStyle name="差_文体广播事业(按照总人口测算）—20080416_县市旗测算-新科目（含人口规模效应）_财力性转移支付2010年预算参考数 6" xfId="3544"/>
    <cellStyle name="Linked Cell 2 3 2" xfId="3545"/>
    <cellStyle name="Heading 2 2 4" xfId="3546"/>
    <cellStyle name="60% - 强调文字颜色 1" xfId="3547" builtinId="32"/>
    <cellStyle name="差_34青海 3" xfId="3548"/>
    <cellStyle name="Note 2 2 2" xfId="3549"/>
    <cellStyle name="百分比 2 3 3" xfId="3550"/>
    <cellStyle name="差_2008计算资料（8月5） 2" xfId="3551"/>
    <cellStyle name="Heading 2 5" xfId="3552"/>
    <cellStyle name="40% - Accent3 5 2" xfId="3553"/>
    <cellStyle name="差_gdp 3 2" xfId="3554"/>
    <cellStyle name="差_09黑龙江_财力性转移支付2010年预算参考数 2" xfId="3555"/>
    <cellStyle name="差_县市旗测算-新科目（20080627）_不含人员经费系数_财力性转移支付2010年预算参考数 2 4" xfId="3556"/>
    <cellStyle name="差_2008计算资料（8月5） 2 2" xfId="3557"/>
    <cellStyle name="差_其他部门(按照总人口测算）—20080416 2 3" xfId="3558"/>
    <cellStyle name="Heading 2 5 2" xfId="3559"/>
    <cellStyle name="百分比 3 2 2 2 3" xfId="3560"/>
    <cellStyle name="Heading 3" xfId="3561"/>
    <cellStyle name="差_农林水和城市维护标准支出20080505－县区合计_财力性转移支付2010年预算参考数 2 4" xfId="3562"/>
    <cellStyle name="40% - 强调文字颜色 2 2 2" xfId="3563"/>
    <cellStyle name="差_11.公用经费" xfId="3564"/>
    <cellStyle name="Heading 3 2 3" xfId="3565"/>
    <cellStyle name="Accent2 10" xfId="3566"/>
    <cellStyle name="好_行政公检法测算_民生政策最低支出需求_财力性转移支付2010年预算参考数 2 2 2 2" xfId="3567"/>
    <cellStyle name="差_2013调整事项 2 3 2" xfId="3568"/>
    <cellStyle name="差_1.16-2015年省级国有资本经营预算表（按人大财经委初审意见修改）_第三次上报潮南财政收支2015年预计及2016年代编预算表" xfId="3569"/>
    <cellStyle name="差_2007年一般预算支出剔除 6" xfId="3570"/>
    <cellStyle name="Neutral 2" xfId="3571"/>
    <cellStyle name="好_2006年27重庆_财政收支2015年预计及2016年代编预算表(债管)" xfId="3572"/>
    <cellStyle name="好_行政公检法测算 6" xfId="3573"/>
    <cellStyle name="差_2007年一般预算支出剔除_财力性转移支付2010年预算参考数 2 2" xfId="3574"/>
    <cellStyle name="Heading 3 4 2" xfId="3575"/>
    <cellStyle name="差_14安徽 2 4" xfId="3576"/>
    <cellStyle name="百分比 3 3 3" xfId="3577"/>
    <cellStyle name="百分比 3 2 2 3 2" xfId="3578"/>
    <cellStyle name="百分比 3 2 2 3 3" xfId="3579"/>
    <cellStyle name="Heading 4" xfId="3580"/>
    <cellStyle name="强调 1 9" xfId="3581"/>
    <cellStyle name="Heading 4 2" xfId="3582"/>
    <cellStyle name="Heading 4 2 2" xfId="3583"/>
    <cellStyle name="差_农林水和城市维护标准支出20080505－县区合计_县市旗测算-新科目（含人口规模效应） 4" xfId="3584"/>
    <cellStyle name="常规 3" xfId="3585"/>
    <cellStyle name="差_县市旗测算-新科目（20080627）_Sheet1" xfId="3586"/>
    <cellStyle name="好_赤字12500(不超收)" xfId="3587"/>
    <cellStyle name="Heading 4 2 3" xfId="3588"/>
    <cellStyle name="差_0502通海县" xfId="3589"/>
    <cellStyle name="差_汇总表_财力性转移支付2010年预算参考数 6" xfId="3590"/>
    <cellStyle name="好_附表 3 5" xfId="3591"/>
    <cellStyle name="Heading 4 2 3 2" xfId="3592"/>
    <cellStyle name="差_核定人数对比_财力性转移支付2010年预算参考数 5 2" xfId="3593"/>
    <cellStyle name="差_0502通海县 2" xfId="3594"/>
    <cellStyle name="差_2006年27重庆_财力性转移支付2010年预算参考数 3" xfId="3595"/>
    <cellStyle name="好_人员工资和公用经费3_财力性转移支付2010年预算参考数 2 5" xfId="3596"/>
    <cellStyle name="Heading 4 4" xfId="3597"/>
    <cellStyle name="Heading 4 4 2" xfId="3598"/>
    <cellStyle name="差_2_表一" xfId="3599"/>
    <cellStyle name="好_教育(按照总人口测算）—20080416_民生政策最低支出需求 8 2" xfId="3600"/>
    <cellStyle name="Accent6 14" xfId="3601"/>
    <cellStyle name="好_人员工资和公用经费3_财力性转移支付2010年预算参考数 3 5" xfId="3602"/>
    <cellStyle name="差_不含人员经费系数_财力性转移支付2010年预算参考数 2 2" xfId="3603"/>
    <cellStyle name="Heading 4 5" xfId="3604"/>
    <cellStyle name="Heading 4 5 2" xfId="3605"/>
    <cellStyle name="好_重大支出测算 2 7" xfId="3606"/>
    <cellStyle name="Input" xfId="3607"/>
    <cellStyle name="差_2015年社会保险基金预算（1.27再修改-修改打印格式2）_（龙湖区）财政收支2015年预计及2016年代编预算表" xfId="3608"/>
    <cellStyle name="差_2006年22湖南 6" xfId="3609"/>
    <cellStyle name="好_县区合并测算20080421_民生政策最低支出需求_财力性转移支付2010年预算参考数 2 2 2 3" xfId="3610"/>
    <cellStyle name="差_2015年社会保险基金预算（1.27再修改-修改打印格式2） 5" xfId="3611"/>
    <cellStyle name="差_处室切块指标余额——2015.5.9" xfId="3612"/>
    <cellStyle name="好_不含人员经费系数 9" xfId="3613"/>
    <cellStyle name="Accent4 8" xfId="3614"/>
    <cellStyle name="Accent5 - 40% 2 3" xfId="3615"/>
    <cellStyle name="差_12滨州_财力性转移支付2010年预算参考数" xfId="3616"/>
    <cellStyle name="差_附表_财力性转移支付2010年预算参考数 2 2 2" xfId="3617"/>
    <cellStyle name="常规 10 2 2 3 2" xfId="3618"/>
    <cellStyle name="40% - Accent1 4" xfId="3619"/>
    <cellStyle name="Input 15" xfId="3620"/>
    <cellStyle name="好_市辖区测算20080510_县市旗测算-新科目（含人口规模效应） 8 2" xfId="3621"/>
    <cellStyle name="40% - Accent1 5" xfId="3622"/>
    <cellStyle name="Input 16" xfId="3623"/>
    <cellStyle name="好_2015年专项资金清理整合意见 2" xfId="3624"/>
    <cellStyle name="差_第五部分(才淼、饶永宏） 2 3 2" xfId="3625"/>
    <cellStyle name="Input 2" xfId="3626"/>
    <cellStyle name="Accent1 2 3" xfId="3627"/>
    <cellStyle name="Input 2 2" xfId="3628"/>
    <cellStyle name="Accent1 2 5" xfId="3629"/>
    <cellStyle name="Input 2 4" xfId="3630"/>
    <cellStyle name="好_2015年专项资金清理整合意见 3" xfId="3631"/>
    <cellStyle name="Input 3" xfId="3632"/>
    <cellStyle name="Accent1 3 3" xfId="3633"/>
    <cellStyle name="Input 3 2" xfId="3634"/>
    <cellStyle name="差_行政（人员）_民生政策最低支出需求_财力性转移支付2010年预算参考数 2 2" xfId="3635"/>
    <cellStyle name="差_分县成本差异系数_民生政策最低支出需求_财力性转移支付2010年预算参考数 2 2 2" xfId="3636"/>
    <cellStyle name="差_行政（人员）_财力性转移支付2010年预算参考数 2 3" xfId="3637"/>
    <cellStyle name="Input 4 2" xfId="3638"/>
    <cellStyle name="差_行政（人员）_财力性转移支付2010年预算参考数 2 4" xfId="3639"/>
    <cellStyle name="Input 5 2" xfId="3640"/>
    <cellStyle name="百分比 9" xfId="3641"/>
    <cellStyle name="差_核定人数下发表 2 4" xfId="3642"/>
    <cellStyle name="Accent2 - 60% 3" xfId="3643"/>
    <cellStyle name="常规 5" xfId="3644"/>
    <cellStyle name="Output 2 3 2" xfId="3645"/>
    <cellStyle name="差_2006年27重庆_财力性转移支付2010年预算参考数 4" xfId="3646"/>
    <cellStyle name="好_人员工资和公用经费3_财力性转移支付2010年预算参考数 2 6" xfId="3647"/>
    <cellStyle name="差_行政公检法测算_不含人员经费系数" xfId="3648"/>
    <cellStyle name="Accent1 - 60% 4" xfId="3649"/>
    <cellStyle name="差_核定人数对比 2" xfId="3650"/>
    <cellStyle name="差_1.16-2015年省级国有资本经营预算表（按人大财经委初审意见修改） 5" xfId="3651"/>
    <cellStyle name="差_财政供养人员_财力性转移支付2010年预算参考数 4" xfId="3652"/>
    <cellStyle name="Linked Cell" xfId="3653"/>
    <cellStyle name="好_行政公检法测算_不含人员经费系数_财力性转移支付2010年预算参考数 5" xfId="3654"/>
    <cellStyle name="好_云南 缺口县区测算(地方填报) 2 3 2" xfId="3655"/>
    <cellStyle name="差_2013调整事项 2 3" xfId="3656"/>
    <cellStyle name="好_云南 缺口县区测算(地方填报) 2 3 2 2" xfId="3657"/>
    <cellStyle name="Linked Cell 2 2 2" xfId="3658"/>
    <cellStyle name="好_危改资金测算_财力性转移支付2010年预算参考数 3 2 3" xfId="3659"/>
    <cellStyle name="常规 16 2 2" xfId="3660"/>
    <cellStyle name="常规 21 2 2" xfId="3661"/>
    <cellStyle name="好_教育(按照总人口测算）—20080416_民生政策最低支出需求_财力性转移支付2010年预算参考数 2 4 3" xfId="3662"/>
    <cellStyle name="好_Book2_财力性转移支付2010年预算参考数_Sheet1" xfId="3663"/>
    <cellStyle name="好_县区合并测算20080423(按照各省比重）_县市旗测算-新科目（含人口规模效应） 2 5" xfId="3664"/>
    <cellStyle name="差_行政(燃修费)_财力性转移支付2010年预算参考数 5 2" xfId="3665"/>
    <cellStyle name="差_2013调整事项 2 4" xfId="3666"/>
    <cellStyle name="好_云南 缺口县区测算(地方填报) 2 3 2 3" xfId="3667"/>
    <cellStyle name="Accent4 18" xfId="3668"/>
    <cellStyle name="Linked Cell 2 4" xfId="3669"/>
    <cellStyle name="好_公共财政专项转移支付测算表0918 2" xfId="3670"/>
    <cellStyle name="Linked Cell 3" xfId="3671"/>
    <cellStyle name="差_2007一般预算支出口径剔除表 2 3" xfId="3672"/>
    <cellStyle name="好_县市旗测算-新科目（20080627）_财力性转移支付2010年预算参考数 2 3 2" xfId="3673"/>
    <cellStyle name="差_05潍坊_财政收支2015年预计及2016年代编预算表(债管)" xfId="3674"/>
    <cellStyle name="好_34青海_1 2 2 4" xfId="3675"/>
    <cellStyle name="Linked Cell 4" xfId="3676"/>
    <cellStyle name="强调文字颜色 4" xfId="3677" builtinId="41"/>
    <cellStyle name="好_河南 缺口县区测算(地方填报白)_财力性转移支付2010年预算参考数 2 8" xfId="3678"/>
    <cellStyle name="千位分隔 2 5 2" xfId="3679"/>
    <cellStyle name="好_农林水和城市维护标准支出20080505－县区合计_财力性转移支付2010年预算参考数 2 3" xfId="3680"/>
    <cellStyle name="百分比 5 2 2 2" xfId="3681"/>
    <cellStyle name="Linked Cell 5" xfId="3682"/>
    <cellStyle name="好_其他部门(按照总人口测算）—20080416_民生政策最低支出需求_财力性转移支付2010年预算参考数 7" xfId="3683"/>
    <cellStyle name="好_2_表一" xfId="3684"/>
    <cellStyle name="好_云南 缺口县区测算(地方填报) 2 3 5" xfId="3685"/>
    <cellStyle name="Accent4 2 4" xfId="3686"/>
    <cellStyle name="好_人员工资和公用经费2 3 2" xfId="3687"/>
    <cellStyle name="百分比 4 3" xfId="3688"/>
    <cellStyle name="差_1.8-2015年省级国有资本经营预算表（按人大财经委初审意见修改）_潮阳重新上报-财政收支2015年预计及2016年代编预算表" xfId="3689"/>
    <cellStyle name="Neutral" xfId="3690"/>
    <cellStyle name="差_2006年30云南 4" xfId="3691"/>
    <cellStyle name="差_34青海_1_财力性转移支付2010年预算参考数 2 2 2" xfId="3692"/>
    <cellStyle name="Neutral 5" xfId="3693"/>
    <cellStyle name="Neutral 2 3" xfId="3694"/>
    <cellStyle name="差 3 2" xfId="3695"/>
    <cellStyle name="Neutral 3" xfId="3696"/>
    <cellStyle name="Neutral 2 2" xfId="3697"/>
    <cellStyle name="Neutral 4" xfId="3698"/>
    <cellStyle name="差_2008年一般预算支出预计 5 2" xfId="3699"/>
    <cellStyle name="常规 36 3 3" xfId="3700"/>
    <cellStyle name="常规 41 3 3" xfId="3701"/>
    <cellStyle name="好_人员工资和公用经费2_财力性转移支付2010年预算参考数 2" xfId="3702"/>
    <cellStyle name="Neutral 2 2 2" xfId="3703"/>
    <cellStyle name="差_县市旗测算20080508_不含人员经费系数 2 3" xfId="3704"/>
    <cellStyle name="Neutral 4 2" xfId="3705"/>
    <cellStyle name="20% - 强调文字颜色 1 2" xfId="3706"/>
    <cellStyle name="差_Book1_财力性转移支付2010年预算参考数 4" xfId="3707"/>
    <cellStyle name="Neutral 2 3 2" xfId="3708"/>
    <cellStyle name="Neutral 5 2" xfId="3709"/>
    <cellStyle name="Accent2 17" xfId="3710"/>
    <cellStyle name="百分比 4" xfId="3711"/>
    <cellStyle name="Neutral 2 4" xfId="3712"/>
    <cellStyle name="Neutral 6" xfId="3713"/>
    <cellStyle name="Normal_#10-Headcount" xfId="3714"/>
    <cellStyle name="Note" xfId="3715"/>
    <cellStyle name="Note 2" xfId="3716"/>
    <cellStyle name="常规 2 2 20 2 2" xfId="3717"/>
    <cellStyle name="常规 2 2 15 2 2" xfId="3718"/>
    <cellStyle name="Note 2 2" xfId="3719"/>
    <cellStyle name="好_同德" xfId="3720"/>
    <cellStyle name="好_分县成本差异系数_民生政策最低支出需求_财力性转移支付2010年预算参考数 6 2" xfId="3721"/>
    <cellStyle name="Accent4 - 40% 5 2" xfId="3722"/>
    <cellStyle name="40% - 强调文字颜色 4 5" xfId="3723"/>
    <cellStyle name="差_1.16-2015年省级国有资本经营预算表（按人大财经委初审意见修改） 2" xfId="3724"/>
    <cellStyle name="差_1_财力性转移支付2010年预算参考数 3 2" xfId="3725"/>
    <cellStyle name="差_14安徽_财力性转移支付2010年预算参考数 4" xfId="3726"/>
    <cellStyle name="百分比 2 2 2" xfId="3727"/>
    <cellStyle name="Accent3 - 40%" xfId="3728"/>
    <cellStyle name="Note 2 2 3" xfId="3729"/>
    <cellStyle name="40% - 强调文字颜色 4 6" xfId="3730"/>
    <cellStyle name="差_1.16-2015年省级国有资本经营预算表（按人大财经委初审意见修改） 3" xfId="3731"/>
    <cellStyle name="好_00省级(打印) 5" xfId="3732"/>
    <cellStyle name="好_缺口县区测算(按2007支出增长25%测算) 8 2" xfId="3733"/>
    <cellStyle name="Note 2 3" xfId="3734"/>
    <cellStyle name="差_行政公检法测算_县市旗测算-新科目（含人口规模效应）_财力性转移支付2010年预算参考数 2 3 2" xfId="3735"/>
    <cellStyle name="Note 3" xfId="3736"/>
    <cellStyle name="差_财政供养人员_财力性转移支付2010年预算参考数 5 2" xfId="3737"/>
    <cellStyle name="Note 3 2" xfId="3738"/>
    <cellStyle name="差_测算结果汇总_财力性转移支付2010年预算参考数 5 2" xfId="3739"/>
    <cellStyle name="差_行政公检法测算_民生政策最低支出需求_表一" xfId="3740"/>
    <cellStyle name="Note 3 3" xfId="3741"/>
    <cellStyle name="Note 4" xfId="3742"/>
    <cellStyle name="差_1110洱源县 3 2" xfId="3743"/>
    <cellStyle name="千位分隔 4 3 2 3" xfId="3744"/>
    <cellStyle name="差_2006年22湖南_财力性转移支付2010年预算参考数_财政收支2015年预计及2016年代编预算表(债管)" xfId="3745"/>
    <cellStyle name="Accent5 - 20% 2 2 2" xfId="3746"/>
    <cellStyle name="Note 7" xfId="3747"/>
    <cellStyle name="百分比 3 3 3 2" xfId="3748"/>
    <cellStyle name="差_03昭通_财政收支2015年预计及2016年代编预算表(债管)" xfId="3749"/>
    <cellStyle name="好_教育(按照总人口测算）—20080416 3 2 3" xfId="3750"/>
    <cellStyle name="差_行政公检法测算 2 2 2" xfId="3751"/>
    <cellStyle name="Output 2 2" xfId="3752"/>
    <cellStyle name="Output 2 2 2" xfId="3753"/>
    <cellStyle name="差_2007一般预算支出口径剔除表_财力性转移支付2010年预算参考数_Sheet1" xfId="3754"/>
    <cellStyle name="好_2007年一般预算支出剔除 3 4" xfId="3755"/>
    <cellStyle name="好_赤字12500(不超收) 2 2 2" xfId="3756"/>
    <cellStyle name="Output 2 4" xfId="3757"/>
    <cellStyle name="Output 3" xfId="3758"/>
    <cellStyle name="差_行政（人员）_县市旗测算-新科目（含人口规模效应）" xfId="3759"/>
    <cellStyle name="Output 3 2" xfId="3760"/>
    <cellStyle name="后继超级链接 6" xfId="3761"/>
    <cellStyle name="Output 4" xfId="3762"/>
    <cellStyle name="好_分县成本差异系数_不含人员经费系数 3 2" xfId="3763"/>
    <cellStyle name="千位分隔[0] 3 2 4" xfId="3764"/>
    <cellStyle name="好_缺口县区测算(按核定人数)_财力性转移支付2010年预算参考数 3 2" xfId="3765"/>
    <cellStyle name="Output 4 2" xfId="3766"/>
    <cellStyle name="Output 5" xfId="3767"/>
    <cellStyle name="Output 5 2" xfId="3768"/>
    <cellStyle name="Output 6" xfId="3769"/>
    <cellStyle name="好_分县成本差异系数_不含人员经费系数 3 4" xfId="3770"/>
    <cellStyle name="差_gdp 2 3" xfId="3771"/>
    <cellStyle name="好_县区合并测算20080421_财力性转移支付2010年预算参考数 7" xfId="3772"/>
    <cellStyle name="Percent [2]" xfId="3773"/>
    <cellStyle name="40% - 强调文字颜色 2 3" xfId="3774"/>
    <cellStyle name="Heading 1 4 2" xfId="3775"/>
    <cellStyle name="差_34青海_1 5 2" xfId="3776"/>
    <cellStyle name="RowLevel_0" xfId="3777"/>
    <cellStyle name="常规 53 2 4" xfId="3778"/>
    <cellStyle name="常规 48 2 4" xfId="3779"/>
    <cellStyle name="常规 5 2 6 2" xfId="3780"/>
    <cellStyle name="好_行政（人员） 2 7" xfId="3781"/>
    <cellStyle name="Title" xfId="3782"/>
    <cellStyle name="差_30云南_1_财力性转移支付2010年预算参考数 2" xfId="3783"/>
    <cellStyle name="好_县区合并测算20080423(按照各省比重）_财力性转移支付2010年预算参考数 2 3 2" xfId="3784"/>
    <cellStyle name="Title 2" xfId="3785"/>
    <cellStyle name="差_30云南_1_财力性转移支付2010年预算参考数 2 2" xfId="3786"/>
    <cellStyle name="差_分县成本差异系数_财力性转移支付2010年预算参考数 2 2 2" xfId="3787"/>
    <cellStyle name="Title 3" xfId="3788"/>
    <cellStyle name="常规 24 2 2 3 2" xfId="3789"/>
    <cellStyle name="常规 19 2 2 3 2" xfId="3790"/>
    <cellStyle name="差_文体广播事业(按照总人口测算）—20080416 6" xfId="3791"/>
    <cellStyle name="Input 14" xfId="3792"/>
    <cellStyle name="20% - Accent3 3 2" xfId="3793"/>
    <cellStyle name="40% - Accent1 3" xfId="3794"/>
    <cellStyle name="差_行政（人员）_民生政策最低支出需求_财力性转移支付2010年预算参考数_财政收支2015年预计及2016年代编预算表(债管)" xfId="3795"/>
    <cellStyle name="强调文字颜色 4 6 2" xfId="3796"/>
    <cellStyle name="Title 4" xfId="3797"/>
    <cellStyle name="差_30云南_1_财力性转移支付2010年预算参考数 2 4" xfId="3798"/>
    <cellStyle name="好_缺口县区测算（11.13） 3 2" xfId="3799"/>
    <cellStyle name="好_人员工资和公用经费2_Sheet1" xfId="3800"/>
    <cellStyle name="差_卫生部门_财力性转移支付2010年预算参考数_Sheet1" xfId="3801"/>
    <cellStyle name="Title 5" xfId="3802"/>
    <cellStyle name="差_2006年34青海_财力性转移支付2010年预算参考数 2" xfId="3803"/>
    <cellStyle name="好_县区合并测算20080421_县市旗测算-新科目（含人口规模效应）_财力性转移支付2010年预算参考数 2 2 3" xfId="3804"/>
    <cellStyle name="差_0502通海县 5" xfId="3805"/>
    <cellStyle name="表标题 3 2" xfId="3806"/>
    <cellStyle name="好_农林水和城市维护标准支出20080505－县区合计_不含人员经费系数 2 2" xfId="3807"/>
    <cellStyle name="表标题 4" xfId="3808"/>
    <cellStyle name="Warning Text" xfId="3809"/>
    <cellStyle name="Warning Text 2" xfId="3810"/>
    <cellStyle name="Warning Text 2 3 2" xfId="3811"/>
    <cellStyle name="差_分县成本差异系数_民生政策最低支出需求_财力性转移支付2010年预算参考数 4" xfId="3812"/>
    <cellStyle name="百分比 10" xfId="3813"/>
    <cellStyle name="差_2008计算资料（8月5） 4" xfId="3814"/>
    <cellStyle name="好_分析缺口率 6 2" xfId="3815"/>
    <cellStyle name="百分比 2 2" xfId="3816"/>
    <cellStyle name="差_2006年22湖南_财力性转移支付2010年预算参考数" xfId="3817"/>
    <cellStyle name="百分比 2 3" xfId="3818"/>
    <cellStyle name="差_2006年全省财力计算表（中央、决算） 4 2" xfId="3819"/>
    <cellStyle name="好_县市旗测算-新科目（20080626）_民生政策最低支出需求 3 4" xfId="3820"/>
    <cellStyle name="差_行政(燃修费)_县市旗测算-新科目（含人口规模效应）_财力性转移支付2010年预算参考数_表一" xfId="3821"/>
    <cellStyle name="差_行政（人员）_财力性转移支付2010年预算参考数" xfId="3822"/>
    <cellStyle name="百分比 2 3 2" xfId="3823"/>
    <cellStyle name="差_安徽 缺口县区测算(地方填报)1 2 3" xfId="3824"/>
    <cellStyle name="差_行政公检法测算_县市旗测算-新科目（含人口规模效应）_财力性转移支付2010年预算参考数 5 2" xfId="3825"/>
    <cellStyle name="好_县区合并测算20080423(按照各省比重）_财力性转移支付2010年预算参考数 2 4 2" xfId="3826"/>
    <cellStyle name="好_文体广播事业(按照总人口测算）—20080416_不含人员经费系数 2 2 2 3" xfId="3827"/>
    <cellStyle name="百分比 2 4 2" xfId="3828"/>
    <cellStyle name="表标题 3" xfId="3829"/>
    <cellStyle name="差_行政（人员）_县市旗测算-新科目（含人口规模效应） 2 3 2" xfId="3830"/>
    <cellStyle name="差_2006年22湖南 3" xfId="3831"/>
    <cellStyle name="差_09黑龙江 2 3" xfId="3832"/>
    <cellStyle name="差_分县成本差异系数_民生政策最低支出需求 6" xfId="3833"/>
    <cellStyle name="好_成本差异系数（含人口规模）_财力性转移支付2010年预算参考数 2 5" xfId="3834"/>
    <cellStyle name="百分比 2 5" xfId="3835"/>
    <cellStyle name="Accent2 16" xfId="3836"/>
    <cellStyle name="百分比 3" xfId="3837"/>
    <cellStyle name="百分比 3 2" xfId="3838"/>
    <cellStyle name="Accent1 2 3 2" xfId="3839"/>
    <cellStyle name="Input 2 2 2" xfId="3840"/>
    <cellStyle name="百分比 3 2 2 3" xfId="3841"/>
    <cellStyle name="好_2013年红本_含权责发生制 2 2 2" xfId="3842"/>
    <cellStyle name="百分比 3 2 2 4" xfId="3843"/>
    <cellStyle name="Heading 1 5" xfId="3844"/>
    <cellStyle name="差_34青海_1 6" xfId="3845"/>
    <cellStyle name="百分比 3 2 5 2" xfId="3846"/>
    <cellStyle name="差_2013调整事项_含权责发生制" xfId="3847"/>
    <cellStyle name="差_0605石屏县_财力性转移支付2010年预算参考数 4" xfId="3848"/>
    <cellStyle name="差_分析缺口率_财力性转移支付2010年预算参考数 3 2" xfId="3849"/>
    <cellStyle name="好_28四川 2 2" xfId="3850"/>
    <cellStyle name="百分比 3 2 6 2" xfId="3851"/>
    <cellStyle name="百分比 4 2 2" xfId="3852"/>
    <cellStyle name="差_22湖南 2 2 2" xfId="3853"/>
    <cellStyle name="百分比 3 3" xfId="3854"/>
    <cellStyle name="表标题 2 2 2" xfId="3855"/>
    <cellStyle name="好_文体广播事业(按照总人口测算）—20080416_不含人员经费系数 2 3 2 2" xfId="3856"/>
    <cellStyle name="差_14安徽 2 3 2" xfId="3857"/>
    <cellStyle name="百分比 3 3 2 2" xfId="3858"/>
    <cellStyle name="好_文体广播事业(按照总人口测算）—20080416_不含人员经费系数 2 3 2 3" xfId="3859"/>
    <cellStyle name="百分比 3 3 4" xfId="3860"/>
    <cellStyle name="百分比 3 5" xfId="3861"/>
    <cellStyle name="好_文体广播事业(按照总人口测算）—20080416_不含人员经费系数 2 3 4" xfId="3862"/>
    <cellStyle name="差_行政(燃修费) 2 2 2" xfId="3863"/>
    <cellStyle name="好_文体广播事业(按照总人口测算）—20080416_不含人员经费系数 2 3 5" xfId="3864"/>
    <cellStyle name="Accent6 15" xfId="3865"/>
    <cellStyle name="差_2015年社会保险基金预算（1.27再修改-修改打印格式2） 2 2 2" xfId="3866"/>
    <cellStyle name="Accent3 - 20% 2 2 2" xfId="3867"/>
    <cellStyle name="差_城建部门_Sheet1" xfId="3868"/>
    <cellStyle name="差_2_财力性转移支付2010年预算参考数_财政收支2015年预计及2016年代编预算表(债管)" xfId="3869"/>
    <cellStyle name="常规 16 3" xfId="3870"/>
    <cellStyle name="常规 21 3" xfId="3871"/>
    <cellStyle name="差_附表2：2015年项目库分类汇总 - 汇总各处室 - 发小代1.21 2 3" xfId="3872"/>
    <cellStyle name="好_30云南 9" xfId="3873"/>
    <cellStyle name="差_2006年水利统计指标统计表_财力性转移支付2010年预算参考数 5 2" xfId="3874"/>
    <cellStyle name="差 3" xfId="3875"/>
    <cellStyle name="Accent5 - 60% 2 2" xfId="3876"/>
    <cellStyle name="差_Book1_财力性转移支付2010年预算参考数" xfId="3877"/>
    <cellStyle name="常规 21 5" xfId="3878"/>
    <cellStyle name="百分比 4 2" xfId="3879"/>
    <cellStyle name="Accent2 18" xfId="3880"/>
    <cellStyle name="百分比 5" xfId="3881"/>
    <cellStyle name="差_2006年22湖南_表一" xfId="3882"/>
    <cellStyle name="百分比 5 3 2" xfId="3883"/>
    <cellStyle name="60% - Accent6 2 2" xfId="3884"/>
    <cellStyle name="差_其他部门(按照总人口测算）—20080416 5" xfId="3885"/>
    <cellStyle name="百分比 6" xfId="3886"/>
    <cellStyle name="百分比 6 2 2" xfId="3887"/>
    <cellStyle name="百分比 6 2 3" xfId="3888"/>
    <cellStyle name="好_09黑龙江_财力性转移支付2010年预算参考数_Sheet1" xfId="3889"/>
    <cellStyle name="百分比 6 2 3 2" xfId="3890"/>
    <cellStyle name="百分比 6 2 4" xfId="3891"/>
    <cellStyle name="好_平邑_财力性转移支付2010年预算参考数 2 6" xfId="3892"/>
    <cellStyle name="差_0605石屏县_财力性转移支付2010年预算参考数 2 3 2" xfId="3893"/>
    <cellStyle name="40% - 强调文字颜色 2 5" xfId="3894"/>
    <cellStyle name="Accent4 - 40% 3 2" xfId="3895"/>
    <cellStyle name="差_2008年支出核定 4 2" xfId="3896"/>
    <cellStyle name="好_教育(按照总人口测算）—20080416_不含人员经费系数 3 3" xfId="3897"/>
    <cellStyle name="差_县区合并测算20080423(按照各省比重）_民生政策最低支出需求 5 2" xfId="3898"/>
    <cellStyle name="百分比 6 3" xfId="3899"/>
    <cellStyle name="差_行政(燃修费)_县市旗测算-新科目（含人口规模效应） 2" xfId="3900"/>
    <cellStyle name="标题 3 3" xfId="3901"/>
    <cellStyle name="差_汇总 2 2 2" xfId="3902"/>
    <cellStyle name="好_平邑 2 3 2 2" xfId="3903"/>
    <cellStyle name="好_市辖区测算20080510_县市旗测算-新科目（含人口规模效应）_财力性转移支付2010年预算参考数 2 6" xfId="3904"/>
    <cellStyle name="百分比 7 2" xfId="3905"/>
    <cellStyle name="好_市辖区测算20080510_县市旗测算-新科目（含人口规模效应）_财力性转移支付2010年预算参考数 2 7" xfId="3906"/>
    <cellStyle name="百分比 7 3" xfId="3907"/>
    <cellStyle name="常规 2 2 4 2 4" xfId="3908"/>
    <cellStyle name="差_行政（人员）_县市旗测算-新科目（含人口规模效应）_财力性转移支付2010年预算参考数 2 2 2" xfId="3909"/>
    <cellStyle name="差_33甘肃" xfId="3910"/>
    <cellStyle name="标题 4 3" xfId="3911"/>
    <cellStyle name="差_汇总 2 3 2" xfId="3912"/>
    <cellStyle name="常规 2 147" xfId="3913"/>
    <cellStyle name="常规 2 2 19 2 4" xfId="3914"/>
    <cellStyle name="差_2008年全省汇总收支计算表 2 2" xfId="3915"/>
    <cellStyle name="标题 1 2" xfId="3916"/>
    <cellStyle name="差_测算结果汇总_财力性转移支付2010年预算参考数 2" xfId="3917"/>
    <cellStyle name="常规 5 3 2 3" xfId="3918"/>
    <cellStyle name="差_行政（人员）_不含人员经费系数 3" xfId="3919"/>
    <cellStyle name="差_0502通海县 4 2" xfId="3920"/>
    <cellStyle name="标题 1 2 3" xfId="3921"/>
    <cellStyle name="差_测算结果汇总_财力性转移支付2010年预算参考数 3" xfId="3922"/>
    <cellStyle name="标题 1 4 2" xfId="3923"/>
    <cellStyle name="差_11大理 2" xfId="3924"/>
    <cellStyle name="好_缺口县区测算(按核定人数)_财力性转移支付2010年预算参考数 2 2 5" xfId="3925"/>
    <cellStyle name="差_测算结果汇总_财力性转移支付2010年预算参考数 4 2" xfId="3926"/>
    <cellStyle name="标题 1 6" xfId="3927"/>
    <cellStyle name="差_2008年全省汇总收支计算表 3 2" xfId="3928"/>
    <cellStyle name="标题 2 2" xfId="3929"/>
    <cellStyle name="标题 4 2" xfId="3930"/>
    <cellStyle name="标题 2 2 3" xfId="3931"/>
    <cellStyle name="标题 2 4" xfId="3932"/>
    <cellStyle name="标题 2 4 2" xfId="3933"/>
    <cellStyle name="标题 2 6" xfId="3934"/>
    <cellStyle name="千位分隔 4 3 2 2" xfId="3935"/>
    <cellStyle name="差_农林水和城市维护标准支出20080505－县区合计_不含人员经费系数 2" xfId="3936"/>
    <cellStyle name="标题 3 2" xfId="3937"/>
    <cellStyle name="好_市辖区测算-新科目（20080626）_民生政策最低支出需求 2 2" xfId="3938"/>
    <cellStyle name="差_转移支付 3" xfId="3939"/>
    <cellStyle name="标题 3 2 2" xfId="3940"/>
    <cellStyle name="差_1.单位基础信息录入" xfId="3941"/>
    <cellStyle name="差_汇总表_财力性转移支付2010年预算参考数 4" xfId="3942"/>
    <cellStyle name="Heading 2 4 2" xfId="3943"/>
    <cellStyle name="差_00省级(打印) 2 3" xfId="3944"/>
    <cellStyle name="差_农林水和城市维护标准支出20080505－县区合计_县市旗测算-新科目（含人口规模效应） 3" xfId="3945"/>
    <cellStyle name="好_2007年一般预算支出剔除_财政收支2015年预计及2016年代编预算表(债管)" xfId="3946"/>
    <cellStyle name="差_1110洱源县 2 4" xfId="3947"/>
    <cellStyle name="差_2006年34青海_财力性转移支付2010年预算参考数 2 2" xfId="3948"/>
    <cellStyle name="好_卫生部门 2 3" xfId="3949"/>
    <cellStyle name="标题 3 4 2" xfId="3950"/>
    <cellStyle name="差_2006年34青海_财力性转移支付2010年预算参考数 3 2" xfId="3951"/>
    <cellStyle name="标题 3 5 2" xfId="3952"/>
    <cellStyle name="标题 4 2 2" xfId="3953"/>
    <cellStyle name="标题 4 2 3" xfId="3954"/>
    <cellStyle name="标题 4 4" xfId="3955"/>
    <cellStyle name="差_第一部分：综合全" xfId="3956"/>
    <cellStyle name="好_文体广播事业(按照总人口测算）—20080416_不含人员经费系数 4" xfId="3957"/>
    <cellStyle name="标题 4 5" xfId="3958"/>
    <cellStyle name="差_汇总表 3 2" xfId="3959"/>
    <cellStyle name="好_2013年红本 2 2" xfId="3960"/>
    <cellStyle name="差_汇总表_财力性转移支付2010年预算参考数_Sheet1" xfId="3961"/>
    <cellStyle name="差_县市旗测算-新科目（20080627） 2" xfId="3962"/>
    <cellStyle name="标题 4 6" xfId="3963"/>
    <cellStyle name="标题 5" xfId="3964"/>
    <cellStyle name="40% - Accent3 6" xfId="3965"/>
    <cellStyle name="差_gdp 4" xfId="3966"/>
    <cellStyle name="好_教育(按照总人口测算）—20080416_县市旗测算-新科目（含人口规模效应）_财力性转移支付2010年预算参考数 8 2" xfId="3967"/>
    <cellStyle name="标题 5 2" xfId="3968"/>
    <cellStyle name="差_1.16-2015年省级国有资本经营预算表（按人大财经委初审意见修改）_潮阳重新上报-财政收支2015年预计及2016年代编预算表" xfId="3969"/>
    <cellStyle name="好_汇总表4_财力性转移支付2010年预算参考数 3 2 3" xfId="3970"/>
    <cellStyle name="标题 5 3" xfId="3971"/>
    <cellStyle name="标题 6" xfId="3972"/>
    <cellStyle name="标题 7" xfId="3973"/>
    <cellStyle name="Accent5 - 40% 5" xfId="3974"/>
    <cellStyle name="标题 7 2" xfId="3975"/>
    <cellStyle name="强调文字颜色 4 2 6" xfId="3976"/>
    <cellStyle name="差_20河南_财力性转移支付2010年预算参考数 2 3 2" xfId="3977"/>
    <cellStyle name="差_1 5 2" xfId="3978"/>
    <cellStyle name="差_教育(按照总人口测算）—20080416_不含人员经费系数_财力性转移支付2010年预算参考数 4" xfId="3979"/>
    <cellStyle name="差_2015年省级财政零基预算改革试点基本情况及预算申报表(票据)" xfId="3980"/>
    <cellStyle name="标题 8 2" xfId="3981"/>
    <cellStyle name="Accent6 4" xfId="3982"/>
    <cellStyle name="常规 16 2 2 2" xfId="3983"/>
    <cellStyle name="常规 21 2 2 2" xfId="3984"/>
    <cellStyle name="60% - Accent4 2 4" xfId="3985"/>
    <cellStyle name="表标题" xfId="3986"/>
    <cellStyle name="表标题 2" xfId="3987"/>
    <cellStyle name="表标题 2 4" xfId="3988"/>
    <cellStyle name="Heading 2 3 2" xfId="3989"/>
    <cellStyle name="差 2" xfId="3990"/>
    <cellStyle name="好_自行调整差异系数顺序_财力性转移支付2010年预算参考数 2 8" xfId="3991"/>
    <cellStyle name="差_测算结果_财力性转移支付2010年预算参考数 6" xfId="3992"/>
    <cellStyle name="差_行政公检法测算_财力性转移支付2010年预算参考数_表一" xfId="3993"/>
    <cellStyle name="百分比 5 2 3 2" xfId="3994"/>
    <cellStyle name="差_14安徽_财力性转移支付2010年预算参考数 2 3" xfId="3995"/>
    <cellStyle name="差_不含人员经费系数_财力性转移支付2010年预算参考数_Sheet1" xfId="3996"/>
    <cellStyle name="差_0502通海县 2 2" xfId="3997"/>
    <cellStyle name="差_1110洱源县 6" xfId="3998"/>
    <cellStyle name="差_人代会：2015年一般公共预算表格（24张）最新_（南澳县）财政收支2015年预计及2016年代编预算表" xfId="3999"/>
    <cellStyle name="差_2006年30云南 2 4" xfId="4000"/>
    <cellStyle name="差_00省级(打印)" xfId="4001"/>
    <cellStyle name="差_34青海 2 2" xfId="4002"/>
    <cellStyle name="常规 15 2 2 3" xfId="4003"/>
    <cellStyle name="常规 20 2 2 3" xfId="4004"/>
    <cellStyle name="差_1110洱源县_财力性转移支付2010年预算参考数_表一" xfId="4005"/>
    <cellStyle name="差_00省级(打印) 2 3 2" xfId="4006"/>
    <cellStyle name="差_00省级(打印) 3" xfId="4007"/>
    <cellStyle name="差_00省级(打印) 4" xfId="4008"/>
    <cellStyle name="60% - Accent6 2 4" xfId="4009"/>
    <cellStyle name="差_分科目情况_含权责发生制 2 3 2" xfId="4010"/>
    <cellStyle name="差_分析缺口率 2 3" xfId="4011"/>
    <cellStyle name="差_00省级(打印) 4 2" xfId="4012"/>
    <cellStyle name="差_00省级(打印) 5" xfId="4013"/>
    <cellStyle name="常规 2 88 2 2" xfId="4014"/>
    <cellStyle name="常规 2 93 2 2" xfId="4015"/>
    <cellStyle name="差_28四川_财力性转移支付2010年预算参考数_财政收支2015年预计及2016年代编预算表(债管)" xfId="4016"/>
    <cellStyle name="差_00省级(打印) 6" xfId="4017"/>
    <cellStyle name="差_1.16-2015年省级国有资本经营预算表（按人大财经委初审意见修改）_殷：2015年财政收支执行预计及2016年代编预算表" xfId="4018"/>
    <cellStyle name="差_03昭通_Sheet1" xfId="4019"/>
    <cellStyle name="Calculation 5" xfId="4020"/>
    <cellStyle name="好_30云南_1_财力性转移支付2010年预算参考数 2 7" xfId="4021"/>
    <cellStyle name="差_M01-2(州市补助收入) 4" xfId="4022"/>
    <cellStyle name="差_0502通海县 2 2 2" xfId="4023"/>
    <cellStyle name="差_0502通海县 2 3" xfId="4024"/>
    <cellStyle name="差_0502通海县 2 3 2" xfId="4025"/>
    <cellStyle name="差_1110洱源县 2 3" xfId="4026"/>
    <cellStyle name="好_2013年中央公共预算收支调整表（20140110国库司提供）_含权责发生制 2" xfId="4027"/>
    <cellStyle name="差_2006年33甘肃_表一" xfId="4028"/>
    <cellStyle name="60% - Accent6 5" xfId="4029"/>
    <cellStyle name="差_县市旗测算-新科目（20080626）_县市旗测算-新科目（含人口规模效应） 6" xfId="4030"/>
    <cellStyle name="差_2013调整事项_含权责发生制 2" xfId="4031"/>
    <cellStyle name="好_县市旗测算20080508_不含人员经费系数_财力性转移支付2010年预算参考数 2 6" xfId="4032"/>
    <cellStyle name="好_530629_2006年县级财政报表附表 5" xfId="4033"/>
    <cellStyle name="强调 3 2 3 2" xfId="4034"/>
    <cellStyle name="差_0502通海县_财政收支2015年预计及2016年代编预算表(债管)" xfId="4035"/>
    <cellStyle name="差_含权责发生制_1 2 3" xfId="403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28575</xdr:rowOff>
        </xdr:from>
        <xdr:to>
          <xdr:col>17</xdr:col>
          <xdr:colOff>133350</xdr:colOff>
          <xdr:row>48</xdr:row>
          <xdr:rowOff>59690</xdr:rowOff>
        </xdr:to>
        <xdr:sp>
          <xdr:nvSpPr>
            <xdr:cNvPr id="2500609" name="Object 1" hidden="true">
              <a:extLst>
                <a:ext uri="{63B3BB69-23CF-44E3-9099-C40C66FF867C}">
                  <a14:compatExt spid="_x0000_s2500609"/>
                </a:ext>
              </a:extLst>
            </xdr:cNvPr>
            <xdr:cNvSpPr/>
          </xdr:nvSpPr>
          <xdr:spPr>
            <a:xfrm>
              <a:off x="9525" y="28575"/>
              <a:ext cx="11782425" cy="963231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213</xdr:col>
          <xdr:colOff>0</xdr:colOff>
          <xdr:row>187</xdr:row>
          <xdr:rowOff>0</xdr:rowOff>
        </xdr:from>
        <xdr:to>
          <xdr:col>213</xdr:col>
          <xdr:colOff>5288280</xdr:colOff>
          <xdr:row>231</xdr:row>
          <xdr:rowOff>0</xdr:rowOff>
        </xdr:to>
        <xdr:sp>
          <xdr:nvSpPr>
            <xdr:cNvPr id="2488321" name="Object 2" hidden="true">
              <a:extLst>
                <a:ext uri="{63B3BB69-23CF-44E3-9099-C40C66FF867C}">
                  <a14:compatExt spid="_x0000_s2488321"/>
                </a:ext>
              </a:extLst>
            </xdr:cNvPr>
            <xdr:cNvSpPr/>
          </xdr:nvSpPr>
          <xdr:spPr>
            <a:xfrm>
              <a:off x="1328880375" y="47634525"/>
              <a:ext cx="5288280" cy="8858250"/>
            </a:xfrm>
            <a:prstGeom prst="rect">
              <a:avLst/>
            </a:prstGeom>
          </xdr:spPr>
        </xdr:sp>
        <xdr:clientData/>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0</xdr:col>
          <xdr:colOff>9525</xdr:colOff>
          <xdr:row>0</xdr:row>
          <xdr:rowOff>8890</xdr:rowOff>
        </xdr:from>
        <xdr:to>
          <xdr:col>11</xdr:col>
          <xdr:colOff>94615</xdr:colOff>
          <xdr:row>36</xdr:row>
          <xdr:rowOff>97155</xdr:rowOff>
        </xdr:to>
        <xdr:sp>
          <xdr:nvSpPr>
            <xdr:cNvPr id="2490369" name="Object 1" hidden="true">
              <a:extLst>
                <a:ext uri="{63B3BB69-23CF-44E3-9099-C40C66FF867C}">
                  <a14:compatExt spid="_x0000_s2490369"/>
                </a:ext>
              </a:extLst>
            </xdr:cNvPr>
            <xdr:cNvSpPr/>
          </xdr:nvSpPr>
          <xdr:spPr>
            <a:xfrm>
              <a:off x="9525" y="8890"/>
              <a:ext cx="7628890" cy="7289165"/>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5919;&#24220;&#39044;&#31639;&#20844;&#24320;&#27169;&#26495;"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全) (2)"/>
      <sheetName val="目录 (全) (3)"/>
      <sheetName val="目录"/>
      <sheetName val="目录 (人大)"/>
      <sheetName val="目录 (全) (4)"/>
      <sheetName val="表1"/>
      <sheetName val="表2"/>
      <sheetName val="表3"/>
      <sheetName val="表4"/>
      <sheetName val="表5"/>
      <sheetName val="表6"/>
      <sheetName val="表7"/>
      <sheetName val="表7说明"/>
      <sheetName val="表8"/>
      <sheetName val="表9"/>
      <sheetName val="表10"/>
      <sheetName val="表11"/>
      <sheetName val="表12"/>
      <sheetName val="表12说明"/>
      <sheetName val="表13"/>
      <sheetName val="表14"/>
      <sheetName val="表15"/>
      <sheetName val="表16"/>
      <sheetName val="表17"/>
      <sheetName val="表17说明"/>
      <sheetName val="表18"/>
      <sheetName val="表17（原表15）"/>
      <sheetName val="表18 -1"/>
      <sheetName val="表18 -1 (2)"/>
      <sheetName val="表18 -1 (3)"/>
      <sheetName val="表19"/>
      <sheetName val="表19说明"/>
      <sheetName val="表20"/>
      <sheetName val="表21"/>
      <sheetName val="表22"/>
      <sheetName val="表23"/>
      <sheetName val="表24"/>
      <sheetName val="表25"/>
      <sheetName val="表26"/>
      <sheetName val="表27"/>
      <sheetName val="表28"/>
      <sheetName val="表29"/>
      <sheetName val="表30"/>
      <sheetName val="表31"/>
      <sheetName val="表32"/>
      <sheetName val="表33"/>
      <sheetName val="表34"/>
      <sheetName val="表39-1"/>
      <sheetName val="表39-1 (2)"/>
      <sheetName val="表39-1 (3)"/>
      <sheetName val="表35"/>
      <sheetName val="表36"/>
      <sheetName val="表37"/>
      <sheetName val="表38"/>
      <sheetName val="表39"/>
      <sheetName val="表40"/>
      <sheetName val="表41"/>
      <sheetName val="表42"/>
      <sheetName val="表43"/>
      <sheetName val="表44"/>
      <sheetName val="表45"/>
      <sheetName val="表46"/>
      <sheetName val="表47"/>
      <sheetName val="表48"/>
      <sheetName val="表49"/>
      <sheetName val="表50"/>
      <sheetName val="表51"/>
      <sheetName val="表52"/>
      <sheetName val="表53"/>
      <sheetName val="表54"/>
      <sheetName val="表55"/>
      <sheetName val="表56"/>
      <sheetName val="表57"/>
      <sheetName val="表58"/>
      <sheetName val="表59"/>
      <sheetName val="表60"/>
      <sheetName val="表61"/>
      <sheetName val="表62"/>
      <sheetName val="表63"/>
      <sheetName val="表64"/>
      <sheetName val="表65-1"/>
      <sheetName val="表65-2"/>
      <sheetName val="表66"/>
      <sheetName val="表67"/>
      <sheetName val="表68"/>
      <sheetName val="表69"/>
      <sheetName val="表70"/>
      <sheetName val="表71"/>
      <sheetName val="表72"/>
      <sheetName val="表73"/>
      <sheetName val="表74"/>
      <sheetName val="表75"/>
      <sheetName val="表78（专项）"/>
      <sheetName val="表79（计划）"/>
      <sheetName val="表76"/>
      <sheetName val="表77"/>
      <sheetName val="表78"/>
      <sheetName val="表79"/>
      <sheetName val="表80"/>
      <sheetName val="表81"/>
      <sheetName val="Sheet6"/>
      <sheetName val="表20（原18）"/>
      <sheetName val="表21（原19）"/>
      <sheetName val="表22(原20）"/>
      <sheetName val="_Recovered_SheetName_104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Set>
  </externalBook>
</externalLink>
</file>

<file path=xl/tables/table1.xml><?xml version="1.0" encoding="utf-8"?>
<table xmlns="http://schemas.openxmlformats.org/spreadsheetml/2006/main" id="1" name="表30" displayName="表30" ref="A5:E6" headerRowCount="0" totalsRowShown="0">
  <tableColumns count="5">
    <tableColumn id="1" name="列1"/>
    <tableColumn id="2" name="列2"/>
    <tableColumn id="3" name="列3"/>
    <tableColumn id="4" name="列4"/>
    <tableColumn id="5" name="列5"/>
  </tableColumns>
  <tableStyleInfo showFirstColumn="0"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0.xml.rels><?xml version="1.0" encoding="UTF-8" standalone="yes"?>
<Relationships xmlns="http://schemas.openxmlformats.org/package/2006/relationships"><Relationship Id="rId4" Type="http://schemas.openxmlformats.org/officeDocument/2006/relationships/image" Target="../media/image1.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4" Type="http://schemas.openxmlformats.org/officeDocument/2006/relationships/image" Target="../media/image2.emf"/><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4" Type="http://schemas.openxmlformats.org/officeDocument/2006/relationships/image" Target="../media/image3.emf"/><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1.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16"/>
  <sheetViews>
    <sheetView workbookViewId="0">
      <selection activeCell="A8" sqref="A8"/>
    </sheetView>
  </sheetViews>
  <sheetFormatPr defaultColWidth="9" defaultRowHeight="15.75"/>
  <cols>
    <col min="1" max="1" width="96.625" customWidth="true"/>
  </cols>
  <sheetData>
    <row r="1" spans="1:1">
      <c r="A1" t="s">
        <v>0</v>
      </c>
    </row>
    <row r="2" spans="1:1">
      <c r="A2" s="5" t="s">
        <v>1</v>
      </c>
    </row>
    <row r="4" ht="18" customHeight="true" spans="1:1">
      <c r="A4" t="s">
        <v>2</v>
      </c>
    </row>
    <row r="5" ht="18" customHeight="true" spans="1:1">
      <c r="A5" t="s">
        <v>3</v>
      </c>
    </row>
    <row r="6" ht="18" customHeight="true" spans="1:1">
      <c r="A6" t="s">
        <v>4</v>
      </c>
    </row>
    <row r="7" ht="18" customHeight="true" spans="1:1">
      <c r="A7" t="s">
        <v>5</v>
      </c>
    </row>
    <row r="8" ht="18" customHeight="true" spans="1:1">
      <c r="A8" t="s">
        <v>6</v>
      </c>
    </row>
    <row r="9" ht="18" customHeight="true" spans="1:1">
      <c r="A9" t="s">
        <v>7</v>
      </c>
    </row>
    <row r="10" ht="61" customHeight="true" spans="1:1">
      <c r="A10" s="3" t="s">
        <v>8</v>
      </c>
    </row>
    <row r="11" ht="35.25" customHeight="true" spans="1:1">
      <c r="A11" s="3" t="s">
        <v>9</v>
      </c>
    </row>
    <row r="12" ht="51" customHeight="true" spans="1:1">
      <c r="A12" s="3" t="s">
        <v>10</v>
      </c>
    </row>
    <row r="13" ht="21" customHeight="true" spans="1:1">
      <c r="A13" s="3" t="s">
        <v>11</v>
      </c>
    </row>
    <row r="14" ht="21" customHeight="true" spans="1:1">
      <c r="A14" s="3" t="s">
        <v>12</v>
      </c>
    </row>
    <row r="15" ht="20.1" customHeight="true" spans="1:1">
      <c r="A15" t="s">
        <v>13</v>
      </c>
    </row>
    <row r="16" ht="20.1" customHeight="true" spans="1:1">
      <c r="A16" t="s">
        <v>14</v>
      </c>
    </row>
  </sheetData>
  <pageMargins left="0.75" right="0.75" top="1" bottom="1" header="0.51" footer="0.51"/>
  <pageSetup paperSize="9" scale="83"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true"/>
  </sheetPr>
  <dimension ref="A1"/>
  <sheetViews>
    <sheetView workbookViewId="0">
      <selection activeCell="S19" sqref="S19"/>
    </sheetView>
  </sheetViews>
  <sheetFormatPr defaultColWidth="9" defaultRowHeight="15.75"/>
  <sheetData/>
  <pageMargins left="0.75" right="0.75" top="1" bottom="1" header="0.51" footer="0.51"/>
  <pageSetup paperSize="9" scale="89" fitToHeight="0" orientation="portrait" horizontalDpi="600" verticalDpi="600"/>
  <headerFooter/>
  <drawing r:id="rId1"/>
  <legacyDrawing r:id="rId2"/>
  <oleObjects>
    <mc:AlternateContent xmlns:mc="http://schemas.openxmlformats.org/markup-compatibility/2006">
      <mc:Choice Requires="x14">
        <oleObject shapeId="2500609" progId="Word.Document.8" r:id="rId3">
          <objectPr defaultSize="0" r:id="rId4">
            <anchor moveWithCells="1" sizeWithCells="1">
              <from>
                <xdr:col>0</xdr:col>
                <xdr:colOff>9525</xdr:colOff>
                <xdr:row>0</xdr:row>
                <xdr:rowOff>28575</xdr:rowOff>
              </from>
              <to>
                <xdr:col>17</xdr:col>
                <xdr:colOff>133350</xdr:colOff>
                <xdr:row>48</xdr:row>
                <xdr:rowOff>59690</xdr:rowOff>
              </to>
            </anchor>
          </objectPr>
        </oleObject>
      </mc:Choice>
      <mc:Fallback>
        <oleObject shapeId="2500609" progId="Word.Document.8" r:id="rId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showZeros="0" workbookViewId="0">
      <selection activeCell="B5" sqref="B5"/>
    </sheetView>
  </sheetViews>
  <sheetFormatPr defaultColWidth="6.875" defaultRowHeight="12.75" customHeight="true" outlineLevelCol="1"/>
  <cols>
    <col min="1" max="1" width="57" customWidth="true"/>
    <col min="2" max="2" width="22.25" customWidth="true"/>
    <col min="3" max="58" width="6.875" customWidth="true"/>
    <col min="59" max="64" width="9" customWidth="true"/>
    <col min="65" max="192" width="6.875" customWidth="true"/>
    <col min="193" max="193" width="9" customWidth="true"/>
    <col min="194" max="194" width="59.375" customWidth="true"/>
    <col min="195" max="195" width="14.25" customWidth="true"/>
    <col min="196" max="207" width="9" hidden="true" customWidth="true"/>
  </cols>
  <sheetData>
    <row r="1" ht="17.25" customHeight="true" spans="2:2">
      <c r="B1" s="4" t="s">
        <v>1032</v>
      </c>
    </row>
    <row r="2" ht="49.5" customHeight="true" spans="1:2">
      <c r="A2" s="20" t="s">
        <v>1033</v>
      </c>
      <c r="B2" s="6"/>
    </row>
    <row r="3" ht="21" customHeight="true" spans="2:2">
      <c r="B3" s="4" t="s">
        <v>319</v>
      </c>
    </row>
    <row r="4" ht="18.95" customHeight="true" spans="1:2">
      <c r="A4" s="8" t="s">
        <v>1034</v>
      </c>
      <c r="B4" s="8" t="s">
        <v>321</v>
      </c>
    </row>
    <row r="5" ht="18.95" customHeight="true" spans="1:2">
      <c r="A5" s="8" t="s">
        <v>1035</v>
      </c>
      <c r="B5" s="8">
        <v>200174</v>
      </c>
    </row>
    <row r="6" ht="18.95" customHeight="true" spans="1:2">
      <c r="A6" s="8" t="s">
        <v>1036</v>
      </c>
      <c r="B6" s="8">
        <v>54357</v>
      </c>
    </row>
    <row r="7" ht="18.95" customHeight="true" spans="1:2">
      <c r="A7" s="8" t="s">
        <v>1037</v>
      </c>
      <c r="B7" s="8">
        <v>17806</v>
      </c>
    </row>
    <row r="8" ht="18.95" customHeight="true" spans="1:2">
      <c r="A8" s="8" t="s">
        <v>1038</v>
      </c>
      <c r="B8" s="8">
        <v>4451</v>
      </c>
    </row>
    <row r="9" ht="18.95" customHeight="true" spans="1:2">
      <c r="A9" s="8" t="s">
        <v>1039</v>
      </c>
      <c r="B9" s="8">
        <v>8000</v>
      </c>
    </row>
    <row r="10" ht="18.95" customHeight="true" spans="1:2">
      <c r="A10" s="8" t="s">
        <v>1040</v>
      </c>
      <c r="B10" s="8">
        <v>24100</v>
      </c>
    </row>
    <row r="11" ht="18.95" customHeight="true" spans="1:2">
      <c r="A11" s="8" t="s">
        <v>1041</v>
      </c>
      <c r="B11" s="8">
        <v>7715</v>
      </c>
    </row>
    <row r="12" ht="18.95" customHeight="true" spans="1:2">
      <c r="A12" s="8" t="s">
        <v>1042</v>
      </c>
      <c r="B12" s="8">
        <v>5832</v>
      </c>
    </row>
    <row r="13" ht="18.95" customHeight="true" spans="1:2">
      <c r="A13" s="8" t="s">
        <v>1043</v>
      </c>
      <c r="B13" s="8">
        <v>113</v>
      </c>
    </row>
    <row r="14" ht="18.95" customHeight="true" spans="1:2">
      <c r="A14" s="8" t="s">
        <v>1044</v>
      </c>
      <c r="B14" s="8">
        <v>330</v>
      </c>
    </row>
    <row r="15" ht="18.95" customHeight="true" spans="1:2">
      <c r="A15" s="8" t="s">
        <v>1045</v>
      </c>
      <c r="B15" s="8">
        <v>231</v>
      </c>
    </row>
    <row r="16" ht="18.95" customHeight="true" spans="1:2">
      <c r="A16" s="8" t="s">
        <v>1046</v>
      </c>
      <c r="B16" s="8"/>
    </row>
    <row r="17" ht="18.95" customHeight="true" spans="1:2">
      <c r="A17" s="8" t="s">
        <v>1047</v>
      </c>
      <c r="B17" s="8">
        <v>670</v>
      </c>
    </row>
    <row r="18" ht="18.95" customHeight="true" spans="1:2">
      <c r="A18" s="8" t="s">
        <v>1048</v>
      </c>
      <c r="B18" s="8"/>
    </row>
    <row r="19" ht="18.95" customHeight="true" spans="1:2">
      <c r="A19" s="8" t="s">
        <v>1049</v>
      </c>
      <c r="B19" s="8">
        <v>539</v>
      </c>
    </row>
    <row r="20" ht="18.95" customHeight="true" spans="1:2">
      <c r="A20" s="8" t="s">
        <v>1050</v>
      </c>
      <c r="B20" s="8"/>
    </row>
    <row r="21" ht="18.95" customHeight="true" spans="1:2">
      <c r="A21" s="8" t="s">
        <v>1051</v>
      </c>
      <c r="B21" s="8"/>
    </row>
    <row r="22" ht="18.95" customHeight="true" spans="1:2">
      <c r="A22" s="8" t="s">
        <v>1052</v>
      </c>
      <c r="B22" s="8"/>
    </row>
    <row r="23" ht="18.95" customHeight="true" spans="1:2">
      <c r="A23" s="8" t="s">
        <v>1053</v>
      </c>
      <c r="B23" s="8"/>
    </row>
    <row r="24" ht="18.95" customHeight="true" spans="1:2">
      <c r="A24" s="8" t="s">
        <v>1054</v>
      </c>
      <c r="B24" s="8"/>
    </row>
    <row r="25" ht="18.95" customHeight="true" spans="1:2">
      <c r="A25" s="8" t="s">
        <v>1055</v>
      </c>
      <c r="B25" s="8"/>
    </row>
    <row r="26" ht="18.95" customHeight="true" spans="1:2">
      <c r="A26" s="8" t="s">
        <v>1056</v>
      </c>
      <c r="B26" s="8">
        <v>51934</v>
      </c>
    </row>
    <row r="27" ht="18.95" customHeight="true" spans="1:2">
      <c r="A27" s="8" t="s">
        <v>1057</v>
      </c>
      <c r="B27" s="8">
        <v>51934</v>
      </c>
    </row>
    <row r="28" ht="18.95" customHeight="true" spans="1:2">
      <c r="A28" s="8" t="s">
        <v>1058</v>
      </c>
      <c r="B28" s="8"/>
    </row>
    <row r="29" ht="18.95" customHeight="true" spans="1:2">
      <c r="A29" s="8" t="s">
        <v>1059</v>
      </c>
      <c r="B29" s="8"/>
    </row>
    <row r="30" ht="18.95" customHeight="true" spans="1:2">
      <c r="A30" s="8" t="s">
        <v>1060</v>
      </c>
      <c r="B30" s="8"/>
    </row>
    <row r="31" ht="18.95" customHeight="true" spans="1:2">
      <c r="A31" s="8" t="s">
        <v>1061</v>
      </c>
      <c r="B31" s="8"/>
    </row>
    <row r="32" ht="18.95" customHeight="true" spans="1:2">
      <c r="A32" s="8" t="s">
        <v>1062</v>
      </c>
      <c r="B32" s="8"/>
    </row>
    <row r="33" ht="18.95" customHeight="true" spans="1:2">
      <c r="A33" s="8" t="s">
        <v>1063</v>
      </c>
      <c r="B33" s="8"/>
    </row>
    <row r="34" ht="18.95" customHeight="true" spans="1:2">
      <c r="A34" s="8" t="s">
        <v>1064</v>
      </c>
      <c r="B34" s="8">
        <v>53404</v>
      </c>
    </row>
    <row r="35" ht="18.95" customHeight="true" spans="1:2">
      <c r="A35" s="8" t="s">
        <v>1065</v>
      </c>
      <c r="B35" s="8">
        <v>34822</v>
      </c>
    </row>
    <row r="36" ht="18.95" customHeight="true" spans="1:2">
      <c r="A36" s="8" t="s">
        <v>1066</v>
      </c>
      <c r="B36" s="8"/>
    </row>
    <row r="37" ht="18.95" customHeight="true" spans="1:2">
      <c r="A37" s="8" t="s">
        <v>1067</v>
      </c>
      <c r="B37" s="8"/>
    </row>
    <row r="38" ht="18.95" customHeight="true" spans="1:2">
      <c r="A38" s="8" t="s">
        <v>1068</v>
      </c>
      <c r="B38" s="8">
        <v>18582</v>
      </c>
    </row>
    <row r="39" ht="18.95" customHeight="true" spans="1:2">
      <c r="A39" s="8" t="s">
        <v>1069</v>
      </c>
      <c r="B39" s="8"/>
    </row>
    <row r="40" ht="18.95" customHeight="true" spans="1:2">
      <c r="A40" s="8" t="s">
        <v>1070</v>
      </c>
      <c r="B40" s="8">
        <v>4481</v>
      </c>
    </row>
    <row r="41" ht="18.95" customHeight="true" spans="1:2">
      <c r="A41" s="8" t="s">
        <v>1071</v>
      </c>
      <c r="B41" s="8">
        <v>4481</v>
      </c>
    </row>
    <row r="42" ht="18.95" customHeight="true" spans="1:2">
      <c r="A42" s="8" t="s">
        <v>1072</v>
      </c>
      <c r="B42" s="8">
        <v>28283</v>
      </c>
    </row>
    <row r="43" ht="18.95" customHeight="true" spans="1:2">
      <c r="A43" s="8" t="s">
        <v>1073</v>
      </c>
      <c r="B43" s="8">
        <v>6000</v>
      </c>
    </row>
    <row r="44" ht="18.95" customHeight="true" spans="1:2">
      <c r="A44" s="8" t="s">
        <v>1074</v>
      </c>
      <c r="B44" s="8">
        <v>22283</v>
      </c>
    </row>
    <row r="45" ht="18.95" customHeight="true" spans="1:1">
      <c r="A45" t="s">
        <v>389</v>
      </c>
    </row>
  </sheetData>
  <sheetProtection formatCells="0" formatColumns="0" formatRows="0"/>
  <mergeCells count="2">
    <mergeCell ref="A2:B2"/>
    <mergeCell ref="A45:B45"/>
  </mergeCells>
  <pageMargins left="0.75" right="0.55" top="0.55" bottom="0.71" header="0.51" footer="0.51"/>
  <pageSetup paperSize="9" scale="98" fitToHeight="0" orientation="portrait" horizontalDpi="600"/>
  <headerFooter alignWithMargins="0">
    <evenFooter>&amp;L—&amp;P—</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pageSetUpPr fitToPage="true"/>
  </sheetPr>
  <dimension ref="A1:AB305"/>
  <sheetViews>
    <sheetView view="pageBreakPreview" zoomScaleNormal="100" zoomScaleSheetLayoutView="100" topLeftCell="A7" workbookViewId="0">
      <selection activeCell="A17" sqref="A17"/>
    </sheetView>
  </sheetViews>
  <sheetFormatPr defaultColWidth="9" defaultRowHeight="15.75"/>
  <cols>
    <col min="1" max="1" width="62" customWidth="true"/>
    <col min="2" max="2" width="21" customWidth="true"/>
    <col min="3" max="4" width="8.375" customWidth="true"/>
    <col min="5" max="5" width="16.5" customWidth="true"/>
    <col min="6" max="6" width="21" customWidth="true"/>
    <col min="7" max="7" width="8.5" customWidth="true"/>
    <col min="8" max="9" width="15.75" customWidth="true"/>
    <col min="10" max="16" width="16.5" customWidth="true"/>
    <col min="17" max="17" width="18.25" customWidth="true"/>
    <col min="23" max="23" width="15.375"/>
    <col min="27" max="28" width="14.125"/>
  </cols>
  <sheetData>
    <row r="1" spans="2:28">
      <c r="B1" t="s">
        <v>1075</v>
      </c>
      <c r="Q1" t="s">
        <v>1075</v>
      </c>
      <c r="Y1" t="s">
        <v>1076</v>
      </c>
      <c r="Z1" t="s">
        <v>392</v>
      </c>
      <c r="AA1" t="s">
        <v>1077</v>
      </c>
      <c r="AB1" t="s">
        <v>1078</v>
      </c>
    </row>
    <row r="2" spans="1:1">
      <c r="A2" t="s">
        <v>291</v>
      </c>
    </row>
    <row r="3" ht="24" customHeight="true" spans="2:17">
      <c r="B3" t="s">
        <v>319</v>
      </c>
      <c r="F3" t="s">
        <v>1079</v>
      </c>
      <c r="Q3" t="s">
        <v>319</v>
      </c>
    </row>
    <row r="4" ht="26.1" customHeight="true" spans="1:22">
      <c r="A4" t="s">
        <v>392</v>
      </c>
      <c r="B4" t="s">
        <v>1077</v>
      </c>
      <c r="C4" t="s">
        <v>1080</v>
      </c>
      <c r="D4" t="s">
        <v>1081</v>
      </c>
      <c r="E4" t="s">
        <v>1082</v>
      </c>
      <c r="F4" t="s">
        <v>1077</v>
      </c>
      <c r="G4" t="s">
        <v>1076</v>
      </c>
      <c r="H4" t="s">
        <v>392</v>
      </c>
      <c r="I4" t="s">
        <v>1077</v>
      </c>
      <c r="J4" t="s">
        <v>392</v>
      </c>
      <c r="K4" t="s">
        <v>1077</v>
      </c>
      <c r="L4" t="s">
        <v>1076</v>
      </c>
      <c r="M4" t="s">
        <v>392</v>
      </c>
      <c r="N4" t="s">
        <v>1077</v>
      </c>
      <c r="Q4" t="s">
        <v>1083</v>
      </c>
      <c r="R4" t="s">
        <v>1082</v>
      </c>
      <c r="S4" t="s">
        <v>1076</v>
      </c>
      <c r="T4" t="s">
        <v>392</v>
      </c>
      <c r="U4" t="s">
        <v>1077</v>
      </c>
      <c r="V4" t="s">
        <v>1078</v>
      </c>
    </row>
    <row r="5" ht="26.1" customHeight="true" spans="1:28">
      <c r="A5" t="s">
        <v>1084</v>
      </c>
      <c r="B5">
        <v>37247252.029545</v>
      </c>
      <c r="D5" t="e">
        <f>B5-表2!#REF!</f>
        <v>#REF!</v>
      </c>
      <c r="E5">
        <f>B5-F5</f>
        <v>-19825.0899999961</v>
      </c>
      <c r="F5">
        <v>37267077.119545</v>
      </c>
      <c r="G5" t="s">
        <v>1085</v>
      </c>
      <c r="H5" t="s">
        <v>1084</v>
      </c>
      <c r="I5">
        <v>37247252.029545</v>
      </c>
      <c r="J5" t="s">
        <v>1084</v>
      </c>
      <c r="K5">
        <v>37267077.119545</v>
      </c>
      <c r="L5" t="s">
        <v>1085</v>
      </c>
      <c r="M5" t="s">
        <v>1084</v>
      </c>
      <c r="N5">
        <v>37267077.119545</v>
      </c>
      <c r="Q5">
        <v>38073493.857545</v>
      </c>
      <c r="R5">
        <f>B5-Q5</f>
        <v>-826241.828000002</v>
      </c>
      <c r="S5" t="s">
        <v>1085</v>
      </c>
      <c r="T5" t="s">
        <v>1084</v>
      </c>
      <c r="U5">
        <v>37263172.774545</v>
      </c>
      <c r="V5">
        <v>1.19369629061458</v>
      </c>
      <c r="W5">
        <f>B5-U5</f>
        <v>-15920.7449999973</v>
      </c>
      <c r="Y5" t="s">
        <v>1085</v>
      </c>
      <c r="Z5" t="s">
        <v>1084</v>
      </c>
      <c r="AA5">
        <v>38073493.857545</v>
      </c>
      <c r="AB5">
        <v>1.21965428610885</v>
      </c>
    </row>
    <row r="6" ht="26.1" customHeight="true" spans="1:28">
      <c r="A6" t="s">
        <v>1086</v>
      </c>
      <c r="B6">
        <v>7103462</v>
      </c>
      <c r="D6" t="e">
        <f>B6-表2!#REF!</f>
        <v>#REF!</v>
      </c>
      <c r="E6">
        <f t="shared" ref="E6:E69" si="0">B6-F6</f>
        <v>0</v>
      </c>
      <c r="F6">
        <v>7103462</v>
      </c>
      <c r="G6" t="s">
        <v>1087</v>
      </c>
      <c r="H6" t="s">
        <v>1086</v>
      </c>
      <c r="I6">
        <v>7103462</v>
      </c>
      <c r="J6" t="s">
        <v>1086</v>
      </c>
      <c r="K6">
        <v>7103462</v>
      </c>
      <c r="L6" t="s">
        <v>1087</v>
      </c>
      <c r="M6" t="s">
        <v>1086</v>
      </c>
      <c r="N6">
        <v>7103462</v>
      </c>
      <c r="Q6">
        <v>7103462</v>
      </c>
      <c r="R6">
        <f t="shared" ref="R6:R69" si="1">B6-Q6</f>
        <v>0</v>
      </c>
      <c r="S6" t="s">
        <v>1087</v>
      </c>
      <c r="T6" t="s">
        <v>1086</v>
      </c>
      <c r="U6">
        <v>7103462</v>
      </c>
      <c r="V6">
        <v>1.01139039408201</v>
      </c>
      <c r="W6">
        <f t="shared" ref="W6:W69" si="2">B6-U6</f>
        <v>0</v>
      </c>
      <c r="Y6" t="s">
        <v>1087</v>
      </c>
      <c r="Z6" t="s">
        <v>1086</v>
      </c>
      <c r="AA6">
        <v>7103462</v>
      </c>
      <c r="AB6">
        <v>1.01139039408201</v>
      </c>
    </row>
    <row r="7" ht="26.1" customHeight="true" spans="1:28">
      <c r="A7" t="s">
        <v>1088</v>
      </c>
      <c r="B7">
        <v>830658</v>
      </c>
      <c r="E7">
        <f t="shared" si="0"/>
        <v>0</v>
      </c>
      <c r="F7">
        <v>830658</v>
      </c>
      <c r="G7" t="s">
        <v>1089</v>
      </c>
      <c r="H7" t="s">
        <v>1088</v>
      </c>
      <c r="I7">
        <v>830658</v>
      </c>
      <c r="J7" t="s">
        <v>1088</v>
      </c>
      <c r="K7">
        <v>830658</v>
      </c>
      <c r="L7" t="s">
        <v>1089</v>
      </c>
      <c r="M7" t="s">
        <v>1088</v>
      </c>
      <c r="N7">
        <v>830658</v>
      </c>
      <c r="Q7">
        <v>830658</v>
      </c>
      <c r="R7">
        <f t="shared" si="1"/>
        <v>0</v>
      </c>
      <c r="S7" t="s">
        <v>1089</v>
      </c>
      <c r="T7" t="s">
        <v>1088</v>
      </c>
      <c r="U7">
        <v>830658</v>
      </c>
      <c r="V7">
        <v>1</v>
      </c>
      <c r="W7">
        <f t="shared" si="2"/>
        <v>0</v>
      </c>
      <c r="Y7" t="s">
        <v>1089</v>
      </c>
      <c r="Z7" t="s">
        <v>1088</v>
      </c>
      <c r="AA7">
        <v>830658</v>
      </c>
      <c r="AB7">
        <v>1</v>
      </c>
    </row>
    <row r="8" ht="26.1" customHeight="true" spans="1:28">
      <c r="A8" t="s">
        <v>1090</v>
      </c>
      <c r="B8">
        <v>557261</v>
      </c>
      <c r="E8">
        <f t="shared" si="0"/>
        <v>0</v>
      </c>
      <c r="F8">
        <v>557261</v>
      </c>
      <c r="G8" t="s">
        <v>1091</v>
      </c>
      <c r="H8" t="s">
        <v>1090</v>
      </c>
      <c r="I8">
        <v>557261</v>
      </c>
      <c r="J8" t="s">
        <v>1090</v>
      </c>
      <c r="K8">
        <v>557261</v>
      </c>
      <c r="L8" t="s">
        <v>1091</v>
      </c>
      <c r="M8" t="s">
        <v>1090</v>
      </c>
      <c r="N8">
        <v>557261</v>
      </c>
      <c r="Q8">
        <v>557261</v>
      </c>
      <c r="R8">
        <f t="shared" si="1"/>
        <v>0</v>
      </c>
      <c r="S8" t="s">
        <v>1091</v>
      </c>
      <c r="T8" t="s">
        <v>1090</v>
      </c>
      <c r="U8">
        <v>557261</v>
      </c>
      <c r="V8">
        <v>1</v>
      </c>
      <c r="W8">
        <f t="shared" si="2"/>
        <v>0</v>
      </c>
      <c r="Y8" t="s">
        <v>1091</v>
      </c>
      <c r="Z8" t="s">
        <v>1090</v>
      </c>
      <c r="AA8">
        <v>557261</v>
      </c>
      <c r="AB8">
        <v>1</v>
      </c>
    </row>
    <row r="9" ht="26.1" customHeight="true" spans="1:28">
      <c r="A9" t="s">
        <v>1092</v>
      </c>
      <c r="B9">
        <v>1282488</v>
      </c>
      <c r="E9">
        <f t="shared" si="0"/>
        <v>-1864624</v>
      </c>
      <c r="F9">
        <v>3147112</v>
      </c>
      <c r="G9" t="s">
        <v>1093</v>
      </c>
      <c r="H9" t="s">
        <v>1092</v>
      </c>
      <c r="I9">
        <v>1282488</v>
      </c>
      <c r="J9" t="s">
        <v>1092</v>
      </c>
      <c r="K9">
        <v>3147112</v>
      </c>
      <c r="L9" t="s">
        <v>1093</v>
      </c>
      <c r="M9" t="s">
        <v>1092</v>
      </c>
      <c r="N9">
        <v>3147112</v>
      </c>
      <c r="Q9">
        <v>3147112</v>
      </c>
      <c r="R9">
        <f t="shared" si="1"/>
        <v>-1864624</v>
      </c>
      <c r="S9" t="s">
        <v>1093</v>
      </c>
      <c r="T9" t="s">
        <v>1092</v>
      </c>
      <c r="U9">
        <v>3147112</v>
      </c>
      <c r="V9">
        <v>1</v>
      </c>
      <c r="W9">
        <f t="shared" si="2"/>
        <v>-1864624</v>
      </c>
      <c r="Y9" t="s">
        <v>1093</v>
      </c>
      <c r="Z9" t="s">
        <v>1092</v>
      </c>
      <c r="AA9">
        <v>3147112</v>
      </c>
      <c r="AB9">
        <v>1</v>
      </c>
    </row>
    <row r="10" ht="26.1" customHeight="true" spans="1:28">
      <c r="A10" t="s">
        <v>1094</v>
      </c>
      <c r="B10">
        <v>2022733</v>
      </c>
      <c r="E10">
        <f t="shared" si="0"/>
        <v>1864624</v>
      </c>
      <c r="F10">
        <v>158109</v>
      </c>
      <c r="J10" t="s">
        <v>1095</v>
      </c>
      <c r="K10">
        <v>158109</v>
      </c>
      <c r="L10" t="s">
        <v>1096</v>
      </c>
      <c r="M10" t="s">
        <v>1095</v>
      </c>
      <c r="N10">
        <v>158109</v>
      </c>
      <c r="Q10">
        <v>158109</v>
      </c>
      <c r="R10">
        <f t="shared" si="1"/>
        <v>1864624</v>
      </c>
      <c r="S10" t="s">
        <v>1096</v>
      </c>
      <c r="T10" t="s">
        <v>1095</v>
      </c>
      <c r="U10">
        <v>158109</v>
      </c>
      <c r="V10">
        <v>1</v>
      </c>
      <c r="W10">
        <f t="shared" si="2"/>
        <v>1864624</v>
      </c>
      <c r="Y10" t="s">
        <v>1096</v>
      </c>
      <c r="Z10" t="s">
        <v>1095</v>
      </c>
      <c r="AA10">
        <v>158109</v>
      </c>
      <c r="AB10">
        <v>1</v>
      </c>
    </row>
    <row r="11" ht="26.1" customHeight="true" spans="1:28">
      <c r="A11" t="s">
        <v>1097</v>
      </c>
      <c r="B11">
        <v>2410322</v>
      </c>
      <c r="E11">
        <f t="shared" si="0"/>
        <v>0</v>
      </c>
      <c r="F11">
        <v>2410322</v>
      </c>
      <c r="G11" t="s">
        <v>1098</v>
      </c>
      <c r="H11" t="s">
        <v>1097</v>
      </c>
      <c r="I11">
        <v>2410322</v>
      </c>
      <c r="J11" t="s">
        <v>1097</v>
      </c>
      <c r="K11">
        <v>2410322</v>
      </c>
      <c r="L11" t="s">
        <v>1098</v>
      </c>
      <c r="M11" t="s">
        <v>1097</v>
      </c>
      <c r="N11">
        <v>2410322</v>
      </c>
      <c r="Q11">
        <v>2410322</v>
      </c>
      <c r="R11">
        <f t="shared" si="1"/>
        <v>0</v>
      </c>
      <c r="S11" t="s">
        <v>1098</v>
      </c>
      <c r="T11" t="s">
        <v>1097</v>
      </c>
      <c r="U11">
        <v>2410322</v>
      </c>
      <c r="V11">
        <v>1.03433001962819</v>
      </c>
      <c r="W11">
        <f t="shared" si="2"/>
        <v>0</v>
      </c>
      <c r="Y11" t="s">
        <v>1098</v>
      </c>
      <c r="Z11" t="s">
        <v>1097</v>
      </c>
      <c r="AA11">
        <v>2410322</v>
      </c>
      <c r="AB11">
        <v>1.03433001962819</v>
      </c>
    </row>
    <row r="12" ht="26.1" customHeight="true" spans="1:28">
      <c r="A12" t="s">
        <v>1099</v>
      </c>
      <c r="B12">
        <v>30143790.029545</v>
      </c>
      <c r="E12">
        <f t="shared" si="0"/>
        <v>-19825.0899999999</v>
      </c>
      <c r="F12">
        <v>30163615.119545</v>
      </c>
      <c r="G12" t="s">
        <v>1100</v>
      </c>
      <c r="H12" t="s">
        <v>1099</v>
      </c>
      <c r="I12">
        <v>30143790.029545</v>
      </c>
      <c r="J12" t="s">
        <v>1099</v>
      </c>
      <c r="K12">
        <v>30159710.774545</v>
      </c>
      <c r="L12" t="s">
        <v>1100</v>
      </c>
      <c r="M12" t="s">
        <v>1099</v>
      </c>
      <c r="N12">
        <v>30163615.119545</v>
      </c>
      <c r="Q12">
        <v>30970031.857545</v>
      </c>
      <c r="R12">
        <f t="shared" si="1"/>
        <v>-826241.827999998</v>
      </c>
      <c r="S12" t="s">
        <v>1100</v>
      </c>
      <c r="T12" t="s">
        <v>1099</v>
      </c>
      <c r="U12">
        <v>30159710.774545</v>
      </c>
      <c r="V12">
        <v>1.24662109379433</v>
      </c>
      <c r="W12">
        <f t="shared" si="2"/>
        <v>-15920.7449999973</v>
      </c>
      <c r="Y12" t="s">
        <v>1100</v>
      </c>
      <c r="Z12" t="s">
        <v>1099</v>
      </c>
      <c r="AA12">
        <v>30970031.857545</v>
      </c>
      <c r="AB12">
        <v>1.2801148949241</v>
      </c>
    </row>
    <row r="13" ht="26.1" customHeight="true" spans="1:28">
      <c r="A13" t="s">
        <v>1101</v>
      </c>
      <c r="B13">
        <v>17729579.5772</v>
      </c>
      <c r="D13" t="e">
        <f>B13-表2!#REF!</f>
        <v>#REF!</v>
      </c>
      <c r="E13">
        <f t="shared" si="0"/>
        <v>-259.10000000149</v>
      </c>
      <c r="F13">
        <v>17729838.6772</v>
      </c>
      <c r="G13" t="s">
        <v>1100</v>
      </c>
      <c r="H13" t="s">
        <v>1101</v>
      </c>
      <c r="I13">
        <v>17729579.5772</v>
      </c>
      <c r="J13" t="s">
        <v>1101</v>
      </c>
      <c r="K13">
        <v>17729838.6772</v>
      </c>
      <c r="L13" t="s">
        <v>1100</v>
      </c>
      <c r="M13" t="s">
        <v>1101</v>
      </c>
      <c r="N13">
        <v>17729838.6772</v>
      </c>
      <c r="Q13">
        <v>15349981.7472</v>
      </c>
      <c r="R13">
        <f t="shared" si="1"/>
        <v>2379597.83</v>
      </c>
      <c r="S13" t="s">
        <v>1100</v>
      </c>
      <c r="T13" t="s">
        <v>1101</v>
      </c>
      <c r="U13">
        <v>17375661.2772</v>
      </c>
      <c r="V13">
        <v>1.24529455246523</v>
      </c>
      <c r="W13">
        <f t="shared" si="2"/>
        <v>353918.300000001</v>
      </c>
      <c r="Y13" t="s">
        <v>1100</v>
      </c>
      <c r="Z13" t="s">
        <v>1101</v>
      </c>
      <c r="AA13">
        <v>15349981.7472</v>
      </c>
      <c r="AB13">
        <v>1.10011632623799</v>
      </c>
    </row>
    <row r="14" ht="26.1" customHeight="true" spans="1:28">
      <c r="A14" t="s">
        <v>1102</v>
      </c>
      <c r="B14">
        <v>110000</v>
      </c>
      <c r="E14">
        <f t="shared" si="0"/>
        <v>0</v>
      </c>
      <c r="F14">
        <v>110000</v>
      </c>
      <c r="G14" t="s">
        <v>1103</v>
      </c>
      <c r="H14" t="s">
        <v>1102</v>
      </c>
      <c r="I14">
        <v>110000</v>
      </c>
      <c r="J14" t="s">
        <v>1102</v>
      </c>
      <c r="K14">
        <v>110000</v>
      </c>
      <c r="L14" t="s">
        <v>1103</v>
      </c>
      <c r="M14" t="s">
        <v>1102</v>
      </c>
      <c r="N14">
        <v>110000</v>
      </c>
      <c r="Q14">
        <v>110000</v>
      </c>
      <c r="R14">
        <f t="shared" si="1"/>
        <v>0</v>
      </c>
      <c r="S14" t="s">
        <v>1103</v>
      </c>
      <c r="T14" t="s">
        <v>1102</v>
      </c>
      <c r="U14">
        <v>110000</v>
      </c>
      <c r="V14">
        <v>1</v>
      </c>
      <c r="W14">
        <f t="shared" si="2"/>
        <v>0</v>
      </c>
      <c r="Y14" t="s">
        <v>1103</v>
      </c>
      <c r="Z14" t="s">
        <v>1102</v>
      </c>
      <c r="AA14">
        <v>110000</v>
      </c>
      <c r="AB14">
        <v>1</v>
      </c>
    </row>
    <row r="15" ht="26.1" customHeight="true" spans="1:28">
      <c r="A15" t="s">
        <v>1104</v>
      </c>
      <c r="B15">
        <v>3790990</v>
      </c>
      <c r="E15">
        <f t="shared" si="0"/>
        <v>0</v>
      </c>
      <c r="F15">
        <v>3790990</v>
      </c>
      <c r="G15" t="s">
        <v>1105</v>
      </c>
      <c r="H15" t="s">
        <v>1104</v>
      </c>
      <c r="I15">
        <v>3790990</v>
      </c>
      <c r="J15" t="s">
        <v>1104</v>
      </c>
      <c r="K15">
        <v>3790990</v>
      </c>
      <c r="L15" t="s">
        <v>1105</v>
      </c>
      <c r="M15" t="s">
        <v>1104</v>
      </c>
      <c r="N15">
        <v>3790990</v>
      </c>
      <c r="Q15">
        <v>3790990</v>
      </c>
      <c r="R15">
        <f t="shared" si="1"/>
        <v>0</v>
      </c>
      <c r="S15" t="s">
        <v>1105</v>
      </c>
      <c r="T15" t="s">
        <v>1104</v>
      </c>
      <c r="U15">
        <v>3790990</v>
      </c>
      <c r="V15">
        <v>1.30656662611279</v>
      </c>
      <c r="W15">
        <f t="shared" si="2"/>
        <v>0</v>
      </c>
      <c r="Y15" t="s">
        <v>1105</v>
      </c>
      <c r="Z15" t="s">
        <v>1104</v>
      </c>
      <c r="AA15">
        <v>3790990</v>
      </c>
      <c r="AB15">
        <v>1.30656662611279</v>
      </c>
    </row>
    <row r="16" ht="26.1" customHeight="true" spans="1:28">
      <c r="A16" t="s">
        <v>1106</v>
      </c>
      <c r="B16">
        <v>1256422</v>
      </c>
      <c r="E16">
        <f t="shared" si="0"/>
        <v>0</v>
      </c>
      <c r="F16">
        <v>1256422</v>
      </c>
      <c r="G16" t="s">
        <v>1107</v>
      </c>
      <c r="H16" t="s">
        <v>1106</v>
      </c>
      <c r="I16">
        <v>1256422</v>
      </c>
      <c r="J16" t="s">
        <v>1106</v>
      </c>
      <c r="K16">
        <v>1256422</v>
      </c>
      <c r="L16" t="s">
        <v>1107</v>
      </c>
      <c r="M16" t="s">
        <v>1106</v>
      </c>
      <c r="N16">
        <v>1256422</v>
      </c>
      <c r="Q16">
        <v>1256422</v>
      </c>
      <c r="R16">
        <f t="shared" si="1"/>
        <v>0</v>
      </c>
      <c r="S16" t="s">
        <v>1107</v>
      </c>
      <c r="T16" t="s">
        <v>1106</v>
      </c>
      <c r="U16">
        <v>1256422</v>
      </c>
      <c r="V16">
        <v>0.891830847550986</v>
      </c>
      <c r="W16">
        <f t="shared" si="2"/>
        <v>0</v>
      </c>
      <c r="Y16" t="s">
        <v>1107</v>
      </c>
      <c r="Z16" t="s">
        <v>1106</v>
      </c>
      <c r="AA16">
        <v>1256422</v>
      </c>
      <c r="AB16">
        <v>0.891830847550986</v>
      </c>
    </row>
    <row r="17" ht="26.1" customHeight="true" spans="1:28">
      <c r="A17" t="s">
        <v>1108</v>
      </c>
      <c r="B17">
        <v>1539892</v>
      </c>
      <c r="E17">
        <f t="shared" si="0"/>
        <v>0</v>
      </c>
      <c r="F17">
        <v>1539892</v>
      </c>
      <c r="G17" t="s">
        <v>1109</v>
      </c>
      <c r="H17" t="s">
        <v>1108</v>
      </c>
      <c r="I17">
        <v>1539892</v>
      </c>
      <c r="J17" t="s">
        <v>1108</v>
      </c>
      <c r="K17">
        <v>1539892</v>
      </c>
      <c r="L17" t="s">
        <v>1109</v>
      </c>
      <c r="M17" t="s">
        <v>1108</v>
      </c>
      <c r="N17">
        <v>1539892</v>
      </c>
      <c r="Q17">
        <v>1539892</v>
      </c>
      <c r="R17">
        <f t="shared" si="1"/>
        <v>0</v>
      </c>
      <c r="S17" t="s">
        <v>1109</v>
      </c>
      <c r="T17" t="s">
        <v>1108</v>
      </c>
      <c r="U17">
        <v>1539892</v>
      </c>
      <c r="V17">
        <v>1.06714918128671</v>
      </c>
      <c r="W17">
        <f t="shared" si="2"/>
        <v>0</v>
      </c>
      <c r="Y17" t="s">
        <v>1109</v>
      </c>
      <c r="Z17" t="s">
        <v>1108</v>
      </c>
      <c r="AA17">
        <v>1539892</v>
      </c>
      <c r="AB17">
        <v>1.06714918128671</v>
      </c>
    </row>
    <row r="18" ht="26.1" customHeight="true" spans="1:28">
      <c r="A18" t="s">
        <v>1110</v>
      </c>
      <c r="B18">
        <v>28000</v>
      </c>
      <c r="E18">
        <f t="shared" si="0"/>
        <v>0</v>
      </c>
      <c r="F18">
        <v>28000</v>
      </c>
      <c r="G18" t="s">
        <v>1111</v>
      </c>
      <c r="H18" t="s">
        <v>1110</v>
      </c>
      <c r="I18">
        <v>28000</v>
      </c>
      <c r="J18" t="s">
        <v>1110</v>
      </c>
      <c r="K18">
        <v>28000</v>
      </c>
      <c r="L18" t="s">
        <v>1111</v>
      </c>
      <c r="M18" t="s">
        <v>1110</v>
      </c>
      <c r="N18">
        <v>28000</v>
      </c>
      <c r="Q18">
        <v>28000</v>
      </c>
      <c r="R18">
        <f t="shared" si="1"/>
        <v>0</v>
      </c>
      <c r="S18" t="s">
        <v>1111</v>
      </c>
      <c r="T18" t="s">
        <v>1110</v>
      </c>
      <c r="U18">
        <v>28000</v>
      </c>
      <c r="V18">
        <v>0.906148867313916</v>
      </c>
      <c r="W18">
        <f t="shared" si="2"/>
        <v>0</v>
      </c>
      <c r="Y18" t="s">
        <v>1111</v>
      </c>
      <c r="Z18" t="s">
        <v>1110</v>
      </c>
      <c r="AA18">
        <v>28000</v>
      </c>
      <c r="AB18">
        <v>0.906148867313916</v>
      </c>
    </row>
    <row r="19" ht="26.1" customHeight="true" spans="1:28">
      <c r="A19" t="s">
        <v>1112</v>
      </c>
      <c r="B19">
        <v>439461.24</v>
      </c>
      <c r="E19">
        <f t="shared" si="0"/>
        <v>0</v>
      </c>
      <c r="F19">
        <v>439461.24</v>
      </c>
      <c r="G19" t="s">
        <v>1113</v>
      </c>
      <c r="H19" t="s">
        <v>1112</v>
      </c>
      <c r="I19">
        <v>439461.24</v>
      </c>
      <c r="J19" t="s">
        <v>1112</v>
      </c>
      <c r="K19">
        <v>439461.24</v>
      </c>
      <c r="L19" t="s">
        <v>1113</v>
      </c>
      <c r="M19" t="s">
        <v>1112</v>
      </c>
      <c r="N19">
        <v>439461.24</v>
      </c>
      <c r="Q19">
        <v>439461.24</v>
      </c>
      <c r="R19">
        <f t="shared" si="1"/>
        <v>0</v>
      </c>
      <c r="S19" t="s">
        <v>1113</v>
      </c>
      <c r="T19" t="s">
        <v>1112</v>
      </c>
      <c r="U19">
        <v>439461.24</v>
      </c>
      <c r="V19">
        <v>1.0580223949769</v>
      </c>
      <c r="W19">
        <f t="shared" si="2"/>
        <v>0</v>
      </c>
      <c r="Y19" t="s">
        <v>1113</v>
      </c>
      <c r="Z19" t="s">
        <v>1112</v>
      </c>
      <c r="AA19">
        <v>439461.24</v>
      </c>
      <c r="AB19">
        <v>1.0580223949769</v>
      </c>
    </row>
    <row r="20" ht="26.1" customHeight="true" spans="1:28">
      <c r="A20" t="s">
        <v>1114</v>
      </c>
      <c r="B20">
        <v>147260.28</v>
      </c>
      <c r="E20">
        <f t="shared" si="0"/>
        <v>-51.8999999999942</v>
      </c>
      <c r="F20">
        <v>147312.18</v>
      </c>
      <c r="G20" t="s">
        <v>1115</v>
      </c>
      <c r="H20" t="s">
        <v>1114</v>
      </c>
      <c r="I20">
        <v>147260.28</v>
      </c>
      <c r="J20" t="s">
        <v>1114</v>
      </c>
      <c r="K20">
        <v>147312.18</v>
      </c>
      <c r="L20" t="s">
        <v>1115</v>
      </c>
      <c r="M20" t="s">
        <v>1114</v>
      </c>
      <c r="N20">
        <v>147312.18</v>
      </c>
      <c r="Q20">
        <v>147312.18</v>
      </c>
      <c r="R20">
        <f t="shared" si="1"/>
        <v>-51.8999999999942</v>
      </c>
      <c r="S20" t="s">
        <v>1115</v>
      </c>
      <c r="T20" t="s">
        <v>1114</v>
      </c>
      <c r="U20">
        <v>147312.18</v>
      </c>
      <c r="V20">
        <v>1.0069037262952</v>
      </c>
      <c r="W20">
        <f t="shared" si="2"/>
        <v>-51.8999999999942</v>
      </c>
      <c r="Y20" t="s">
        <v>1115</v>
      </c>
      <c r="Z20" t="s">
        <v>1114</v>
      </c>
      <c r="AA20">
        <v>147312.18</v>
      </c>
      <c r="AB20">
        <v>1.0069037262952</v>
      </c>
    </row>
    <row r="21" ht="26.1" customHeight="true" spans="1:28">
      <c r="A21" t="s">
        <v>1116</v>
      </c>
      <c r="B21">
        <v>1602148.3214</v>
      </c>
      <c r="E21">
        <f t="shared" si="0"/>
        <v>0</v>
      </c>
      <c r="F21">
        <v>1602148.3214</v>
      </c>
      <c r="G21" t="s">
        <v>1117</v>
      </c>
      <c r="H21" t="s">
        <v>1116</v>
      </c>
      <c r="I21">
        <v>1602148.3214</v>
      </c>
      <c r="J21" t="s">
        <v>1116</v>
      </c>
      <c r="K21">
        <v>1355851.3214</v>
      </c>
      <c r="L21" t="s">
        <v>1117</v>
      </c>
      <c r="M21" t="s">
        <v>1116</v>
      </c>
      <c r="N21">
        <v>1602148.3214</v>
      </c>
      <c r="Q21">
        <v>1355851.3214</v>
      </c>
      <c r="R21">
        <f t="shared" si="1"/>
        <v>246297</v>
      </c>
      <c r="S21" t="s">
        <v>1117</v>
      </c>
      <c r="T21" t="s">
        <v>1116</v>
      </c>
      <c r="U21">
        <v>1355851.3214</v>
      </c>
      <c r="V21">
        <v>1.84190807906135</v>
      </c>
      <c r="W21">
        <f t="shared" si="2"/>
        <v>246297</v>
      </c>
      <c r="Y21" t="s">
        <v>1117</v>
      </c>
      <c r="Z21" t="s">
        <v>1116</v>
      </c>
      <c r="AA21">
        <v>1355851.3214</v>
      </c>
      <c r="AB21">
        <v>1.84190807906135</v>
      </c>
    </row>
    <row r="22" ht="26.1" customHeight="true" spans="1:28">
      <c r="A22" t="s">
        <v>1118</v>
      </c>
      <c r="B22">
        <v>861039.1865</v>
      </c>
      <c r="E22">
        <f t="shared" si="0"/>
        <v>0</v>
      </c>
      <c r="F22">
        <v>861039.1865</v>
      </c>
      <c r="G22" t="s">
        <v>1119</v>
      </c>
      <c r="H22" t="s">
        <v>1118</v>
      </c>
      <c r="I22">
        <v>861039.1865</v>
      </c>
      <c r="J22" t="s">
        <v>1118</v>
      </c>
      <c r="K22">
        <v>509039.1865</v>
      </c>
      <c r="L22" t="s">
        <v>1119</v>
      </c>
      <c r="M22" t="s">
        <v>1118</v>
      </c>
      <c r="N22">
        <v>861039.1865</v>
      </c>
      <c r="Q22">
        <v>509039.1865</v>
      </c>
      <c r="R22">
        <f t="shared" si="1"/>
        <v>352000</v>
      </c>
      <c r="S22" t="s">
        <v>1119</v>
      </c>
      <c r="T22" t="s">
        <v>1118</v>
      </c>
      <c r="U22">
        <v>509039.1865</v>
      </c>
      <c r="V22">
        <v>0.661648386950023</v>
      </c>
      <c r="W22">
        <f t="shared" si="2"/>
        <v>352000</v>
      </c>
      <c r="Y22" t="s">
        <v>1119</v>
      </c>
      <c r="Z22" t="s">
        <v>1118</v>
      </c>
      <c r="AA22">
        <v>509039.1865</v>
      </c>
      <c r="AB22">
        <v>0.661648386950023</v>
      </c>
    </row>
    <row r="23" ht="26.1" customHeight="true" spans="1:28">
      <c r="A23" t="s">
        <v>1120</v>
      </c>
      <c r="B23">
        <v>2443499</v>
      </c>
      <c r="E23">
        <f t="shared" si="0"/>
        <v>0</v>
      </c>
      <c r="F23">
        <v>2443499</v>
      </c>
      <c r="G23" t="s">
        <v>1121</v>
      </c>
      <c r="H23" t="s">
        <v>1120</v>
      </c>
      <c r="I23">
        <v>2443499</v>
      </c>
      <c r="J23" t="s">
        <v>1120</v>
      </c>
      <c r="K23">
        <v>2443499</v>
      </c>
      <c r="L23" t="s">
        <v>1121</v>
      </c>
      <c r="M23" t="s">
        <v>1120</v>
      </c>
      <c r="N23">
        <v>2443499</v>
      </c>
      <c r="Q23">
        <v>2270372</v>
      </c>
      <c r="R23">
        <f t="shared" si="1"/>
        <v>173127</v>
      </c>
      <c r="S23" t="s">
        <v>1121</v>
      </c>
      <c r="T23" t="s">
        <v>1120</v>
      </c>
      <c r="U23">
        <v>2443499</v>
      </c>
      <c r="V23">
        <v>1.11990531101619</v>
      </c>
      <c r="W23">
        <f t="shared" si="2"/>
        <v>0</v>
      </c>
      <c r="Y23" t="s">
        <v>1121</v>
      </c>
      <c r="Z23" t="s">
        <v>1120</v>
      </c>
      <c r="AA23">
        <v>2270372</v>
      </c>
      <c r="AB23">
        <v>1.04055768419895</v>
      </c>
    </row>
    <row r="24" ht="26.1" customHeight="true" spans="1:28">
      <c r="A24" t="s">
        <v>1122</v>
      </c>
      <c r="B24">
        <v>138796</v>
      </c>
      <c r="E24">
        <f t="shared" si="0"/>
        <v>-20</v>
      </c>
      <c r="F24">
        <v>138816</v>
      </c>
      <c r="G24" t="s">
        <v>1123</v>
      </c>
      <c r="H24" t="s">
        <v>1122</v>
      </c>
      <c r="I24">
        <v>138796</v>
      </c>
      <c r="J24" t="s">
        <v>1122</v>
      </c>
      <c r="K24">
        <v>138816</v>
      </c>
      <c r="L24" t="s">
        <v>1123</v>
      </c>
      <c r="M24" t="s">
        <v>1122</v>
      </c>
      <c r="N24">
        <v>138816</v>
      </c>
      <c r="Q24">
        <v>138151</v>
      </c>
      <c r="R24">
        <f t="shared" si="1"/>
        <v>645</v>
      </c>
      <c r="S24" t="s">
        <v>1123</v>
      </c>
      <c r="T24" t="s">
        <v>1122</v>
      </c>
      <c r="U24">
        <v>138816</v>
      </c>
      <c r="V24">
        <v>0.420944103974552</v>
      </c>
      <c r="W24">
        <f t="shared" si="2"/>
        <v>-20</v>
      </c>
      <c r="Y24" t="s">
        <v>1123</v>
      </c>
      <c r="Z24" t="s">
        <v>1122</v>
      </c>
      <c r="AA24">
        <v>138151</v>
      </c>
      <c r="AB24">
        <v>0.418927565325239</v>
      </c>
    </row>
    <row r="25" ht="26.1" customHeight="true" spans="1:28">
      <c r="A25" t="s">
        <v>1124</v>
      </c>
      <c r="B25">
        <v>8031</v>
      </c>
      <c r="E25">
        <f t="shared" si="0"/>
        <v>0</v>
      </c>
      <c r="F25">
        <v>8031</v>
      </c>
      <c r="G25" t="s">
        <v>1125</v>
      </c>
      <c r="H25" t="s">
        <v>1124</v>
      </c>
      <c r="I25">
        <v>8031</v>
      </c>
      <c r="J25" t="s">
        <v>1124</v>
      </c>
      <c r="K25">
        <v>8031</v>
      </c>
      <c r="L25" t="s">
        <v>1125</v>
      </c>
      <c r="M25" t="s">
        <v>1124</v>
      </c>
      <c r="N25">
        <v>8031</v>
      </c>
      <c r="Q25">
        <v>8031</v>
      </c>
      <c r="R25">
        <f t="shared" si="1"/>
        <v>0</v>
      </c>
      <c r="S25" t="s">
        <v>1125</v>
      </c>
      <c r="T25" t="s">
        <v>1124</v>
      </c>
      <c r="U25">
        <v>8031</v>
      </c>
      <c r="V25">
        <v>0.765294453973699</v>
      </c>
      <c r="W25">
        <f t="shared" si="2"/>
        <v>0</v>
      </c>
      <c r="Y25" t="s">
        <v>1125</v>
      </c>
      <c r="Z25" t="s">
        <v>1124</v>
      </c>
      <c r="AA25">
        <v>8031</v>
      </c>
      <c r="AB25">
        <v>0.765294453973699</v>
      </c>
    </row>
    <row r="26" ht="26.1" customHeight="true" spans="1:28">
      <c r="A26" t="s">
        <v>1126</v>
      </c>
      <c r="B26">
        <v>288200</v>
      </c>
      <c r="E26">
        <f t="shared" si="0"/>
        <v>0</v>
      </c>
      <c r="F26">
        <v>288200</v>
      </c>
      <c r="G26" t="s">
        <v>1127</v>
      </c>
      <c r="H26" t="s">
        <v>1126</v>
      </c>
      <c r="I26">
        <v>288200</v>
      </c>
      <c r="J26" t="s">
        <v>1126</v>
      </c>
      <c r="K26">
        <v>288200</v>
      </c>
      <c r="L26" t="s">
        <v>1127</v>
      </c>
      <c r="M26" t="s">
        <v>1126</v>
      </c>
      <c r="N26">
        <v>288200</v>
      </c>
      <c r="Q26">
        <v>288200</v>
      </c>
      <c r="R26">
        <f t="shared" si="1"/>
        <v>0</v>
      </c>
      <c r="S26" t="s">
        <v>1127</v>
      </c>
      <c r="T26" t="s">
        <v>1126</v>
      </c>
      <c r="U26">
        <v>288200</v>
      </c>
      <c r="V26">
        <v>1.14455917394758</v>
      </c>
      <c r="W26">
        <f t="shared" si="2"/>
        <v>0</v>
      </c>
      <c r="Y26" t="s">
        <v>1127</v>
      </c>
      <c r="Z26" t="s">
        <v>1126</v>
      </c>
      <c r="AA26">
        <v>288200</v>
      </c>
      <c r="AB26">
        <v>1.14455917394758</v>
      </c>
    </row>
    <row r="27" ht="26.1" customHeight="true" spans="1:28">
      <c r="A27" t="s">
        <v>1128</v>
      </c>
      <c r="B27">
        <v>1878021</v>
      </c>
      <c r="E27">
        <f t="shared" si="0"/>
        <v>0</v>
      </c>
      <c r="F27">
        <v>1878021</v>
      </c>
      <c r="G27" t="s">
        <v>1129</v>
      </c>
      <c r="H27" t="s">
        <v>1128</v>
      </c>
      <c r="I27">
        <v>1878021</v>
      </c>
      <c r="J27" t="s">
        <v>1128</v>
      </c>
      <c r="K27">
        <v>1875707</v>
      </c>
      <c r="L27" t="s">
        <v>1129</v>
      </c>
      <c r="M27" t="s">
        <v>1128</v>
      </c>
      <c r="N27">
        <v>1878021</v>
      </c>
      <c r="Q27">
        <v>1885707</v>
      </c>
      <c r="R27">
        <f t="shared" si="1"/>
        <v>-7686</v>
      </c>
      <c r="S27" t="s">
        <v>1129</v>
      </c>
      <c r="T27" t="s">
        <v>1128</v>
      </c>
      <c r="U27">
        <v>1875707</v>
      </c>
      <c r="V27">
        <v>1.02991842277068</v>
      </c>
      <c r="W27">
        <f t="shared" si="2"/>
        <v>2314</v>
      </c>
      <c r="Y27" t="s">
        <v>1129</v>
      </c>
      <c r="Z27" t="s">
        <v>1128</v>
      </c>
      <c r="AA27">
        <v>1885707</v>
      </c>
      <c r="AB27">
        <v>1.03540925061731</v>
      </c>
    </row>
    <row r="28" ht="26.1" customHeight="true" spans="1:28">
      <c r="A28" t="s">
        <v>1130</v>
      </c>
      <c r="B28">
        <v>77960</v>
      </c>
      <c r="E28">
        <f t="shared" si="0"/>
        <v>0</v>
      </c>
      <c r="F28">
        <v>77960</v>
      </c>
      <c r="G28" t="s">
        <v>1131</v>
      </c>
      <c r="H28" t="s">
        <v>1130</v>
      </c>
      <c r="I28">
        <v>77960</v>
      </c>
      <c r="J28" t="s">
        <v>1130</v>
      </c>
      <c r="K28">
        <v>77960</v>
      </c>
      <c r="L28" t="s">
        <v>1131</v>
      </c>
      <c r="M28" t="s">
        <v>1130</v>
      </c>
      <c r="N28">
        <v>77960</v>
      </c>
      <c r="Q28">
        <v>77960</v>
      </c>
      <c r="R28">
        <f t="shared" si="1"/>
        <v>0</v>
      </c>
      <c r="S28" t="s">
        <v>1131</v>
      </c>
      <c r="T28" t="s">
        <v>1130</v>
      </c>
      <c r="U28">
        <v>77960</v>
      </c>
      <c r="V28">
        <v>1.02849604221636</v>
      </c>
      <c r="W28">
        <f t="shared" si="2"/>
        <v>0</v>
      </c>
      <c r="Y28" t="s">
        <v>1131</v>
      </c>
      <c r="Z28" t="s">
        <v>1130</v>
      </c>
      <c r="AA28">
        <v>77960</v>
      </c>
      <c r="AB28">
        <v>1.02849604221636</v>
      </c>
    </row>
    <row r="29" ht="26.1" customHeight="true" spans="1:28">
      <c r="A29" t="s">
        <v>1132</v>
      </c>
      <c r="B29">
        <v>16582</v>
      </c>
      <c r="E29">
        <f t="shared" si="0"/>
        <v>0</v>
      </c>
      <c r="F29">
        <v>16582</v>
      </c>
      <c r="G29" t="s">
        <v>1133</v>
      </c>
      <c r="H29" t="s">
        <v>1132</v>
      </c>
      <c r="I29">
        <v>16582</v>
      </c>
      <c r="J29" t="s">
        <v>1132</v>
      </c>
      <c r="K29">
        <v>16582</v>
      </c>
      <c r="L29" t="s">
        <v>1133</v>
      </c>
      <c r="M29" t="s">
        <v>1132</v>
      </c>
      <c r="N29">
        <v>16582</v>
      </c>
      <c r="Q29">
        <v>16582</v>
      </c>
      <c r="R29">
        <f t="shared" si="1"/>
        <v>0</v>
      </c>
      <c r="S29" t="s">
        <v>1133</v>
      </c>
      <c r="T29" t="s">
        <v>1132</v>
      </c>
      <c r="U29">
        <v>16582</v>
      </c>
      <c r="V29">
        <v>1.1025999069087</v>
      </c>
      <c r="W29">
        <f t="shared" si="2"/>
        <v>0</v>
      </c>
      <c r="Y29" t="s">
        <v>1133</v>
      </c>
      <c r="Z29" t="s">
        <v>1132</v>
      </c>
      <c r="AA29">
        <v>16582</v>
      </c>
      <c r="AB29">
        <v>1.1025999069087</v>
      </c>
    </row>
    <row r="30" ht="26.1" customHeight="true" spans="1:28">
      <c r="A30" t="s">
        <v>1134</v>
      </c>
      <c r="B30">
        <v>8640</v>
      </c>
      <c r="E30">
        <f t="shared" si="0"/>
        <v>0</v>
      </c>
      <c r="F30">
        <v>8640</v>
      </c>
      <c r="G30" t="s">
        <v>1135</v>
      </c>
      <c r="H30" t="s">
        <v>1134</v>
      </c>
      <c r="I30">
        <v>8640</v>
      </c>
      <c r="J30" t="s">
        <v>1134</v>
      </c>
      <c r="K30">
        <v>8640</v>
      </c>
      <c r="L30" t="s">
        <v>1135</v>
      </c>
      <c r="M30" t="s">
        <v>1134</v>
      </c>
      <c r="N30">
        <v>8640</v>
      </c>
      <c r="Q30">
        <v>8640</v>
      </c>
      <c r="R30">
        <f t="shared" si="1"/>
        <v>0</v>
      </c>
      <c r="S30" t="s">
        <v>1135</v>
      </c>
      <c r="T30" t="s">
        <v>1134</v>
      </c>
      <c r="U30">
        <v>8640</v>
      </c>
      <c r="V30">
        <v>0.9</v>
      </c>
      <c r="W30">
        <f t="shared" si="2"/>
        <v>0</v>
      </c>
      <c r="Y30" t="s">
        <v>1135</v>
      </c>
      <c r="Z30" t="s">
        <v>1134</v>
      </c>
      <c r="AA30">
        <v>8640</v>
      </c>
      <c r="AB30">
        <v>0.9</v>
      </c>
    </row>
    <row r="31" ht="26.1" customHeight="true" spans="1:28">
      <c r="A31" t="s">
        <v>1136</v>
      </c>
      <c r="B31">
        <v>1973540</v>
      </c>
      <c r="E31">
        <f t="shared" si="0"/>
        <v>0</v>
      </c>
      <c r="F31">
        <v>1973540</v>
      </c>
      <c r="G31" t="s">
        <v>1137</v>
      </c>
      <c r="H31" t="s">
        <v>1136</v>
      </c>
      <c r="I31">
        <v>1973540</v>
      </c>
      <c r="J31" t="s">
        <v>1136</v>
      </c>
      <c r="K31">
        <v>1973540</v>
      </c>
      <c r="L31" t="s">
        <v>1137</v>
      </c>
      <c r="M31" t="s">
        <v>1136</v>
      </c>
      <c r="N31">
        <v>1973540</v>
      </c>
      <c r="Q31">
        <v>19390</v>
      </c>
      <c r="R31">
        <f t="shared" si="1"/>
        <v>1954150</v>
      </c>
      <c r="S31" t="s">
        <v>1137</v>
      </c>
      <c r="T31" t="s">
        <v>1136</v>
      </c>
      <c r="U31">
        <v>1973540</v>
      </c>
      <c r="V31">
        <v>179.087114337568</v>
      </c>
      <c r="W31">
        <f t="shared" si="2"/>
        <v>0</v>
      </c>
      <c r="Y31" t="s">
        <v>1137</v>
      </c>
      <c r="Z31" t="s">
        <v>1136</v>
      </c>
      <c r="AA31">
        <v>19390</v>
      </c>
      <c r="AB31">
        <v>1.75952813067151</v>
      </c>
    </row>
    <row r="32" ht="26.1" customHeight="true" spans="1:28">
      <c r="A32" t="s">
        <v>1138</v>
      </c>
      <c r="B32">
        <v>1121097.5493</v>
      </c>
      <c r="E32">
        <f t="shared" si="0"/>
        <v>-187.199999999953</v>
      </c>
      <c r="F32">
        <v>1121284.7493</v>
      </c>
      <c r="G32" t="s">
        <v>1139</v>
      </c>
      <c r="H32" t="s">
        <v>1138</v>
      </c>
      <c r="I32">
        <v>1121097.5493</v>
      </c>
      <c r="J32" t="s">
        <v>1138</v>
      </c>
      <c r="K32">
        <v>1367718.3493</v>
      </c>
      <c r="L32" t="s">
        <v>1139</v>
      </c>
      <c r="M32" t="s">
        <v>1138</v>
      </c>
      <c r="N32">
        <v>1121284.7493</v>
      </c>
      <c r="Q32">
        <v>1459980.8193</v>
      </c>
      <c r="R32">
        <f t="shared" si="1"/>
        <v>-338883.27</v>
      </c>
      <c r="S32" t="s">
        <v>1139</v>
      </c>
      <c r="T32" t="s">
        <v>1138</v>
      </c>
      <c r="U32">
        <v>1367718.3493</v>
      </c>
      <c r="V32">
        <v>1.06428546523432</v>
      </c>
      <c r="W32">
        <f t="shared" si="2"/>
        <v>-246620.8</v>
      </c>
      <c r="Y32" t="s">
        <v>1139</v>
      </c>
      <c r="Z32" t="s">
        <v>1138</v>
      </c>
      <c r="AA32">
        <v>1459980.8193</v>
      </c>
      <c r="AB32">
        <v>1.13607919810181</v>
      </c>
    </row>
    <row r="33" ht="26.1" customHeight="true" spans="1:28">
      <c r="A33" t="s">
        <v>1140</v>
      </c>
      <c r="B33">
        <v>12414210.452345</v>
      </c>
      <c r="E33">
        <f t="shared" si="0"/>
        <v>-19565.9900000002</v>
      </c>
      <c r="F33">
        <v>12433776.442345</v>
      </c>
      <c r="G33" t="s">
        <v>1141</v>
      </c>
      <c r="H33" t="s">
        <v>1140</v>
      </c>
      <c r="I33">
        <v>12414210.452345</v>
      </c>
      <c r="J33" t="s">
        <v>1140</v>
      </c>
      <c r="K33">
        <v>12433776.442345</v>
      </c>
      <c r="L33" t="s">
        <v>1141</v>
      </c>
      <c r="M33" t="s">
        <v>1140</v>
      </c>
      <c r="N33">
        <v>12433776.442345</v>
      </c>
      <c r="Q33">
        <v>15620050.110345</v>
      </c>
      <c r="R33">
        <f t="shared" si="1"/>
        <v>-3205839.658</v>
      </c>
      <c r="S33" t="s">
        <v>1141</v>
      </c>
      <c r="T33" t="s">
        <v>1140</v>
      </c>
      <c r="U33">
        <v>12784049.497345</v>
      </c>
      <c r="V33">
        <v>1.24842862295528</v>
      </c>
      <c r="W33">
        <f t="shared" si="2"/>
        <v>-369839.045</v>
      </c>
      <c r="Y33" t="s">
        <v>1141</v>
      </c>
      <c r="Z33" t="s">
        <v>1140</v>
      </c>
      <c r="AA33">
        <v>15620050.110345</v>
      </c>
      <c r="AB33">
        <v>1.52537876623525</v>
      </c>
    </row>
    <row r="34" ht="26.1" customHeight="true" spans="1:28">
      <c r="A34" t="s">
        <v>1142</v>
      </c>
      <c r="B34" t="e">
        <f>表2!#REF!</f>
        <v>#REF!</v>
      </c>
      <c r="C34">
        <v>201</v>
      </c>
      <c r="E34" t="e">
        <f t="shared" si="0"/>
        <v>#REF!</v>
      </c>
      <c r="F34">
        <v>120329.0644</v>
      </c>
      <c r="G34" t="s">
        <v>1143</v>
      </c>
      <c r="H34" t="s">
        <v>1142</v>
      </c>
      <c r="I34">
        <v>120329.0644</v>
      </c>
      <c r="J34" t="s">
        <v>1142</v>
      </c>
      <c r="K34">
        <v>120329.0644</v>
      </c>
      <c r="L34" t="s">
        <v>1143</v>
      </c>
      <c r="M34" t="s">
        <v>1142</v>
      </c>
      <c r="N34">
        <v>120329.0644</v>
      </c>
      <c r="Q34">
        <v>225484.582</v>
      </c>
      <c r="R34" t="e">
        <f t="shared" si="1"/>
        <v>#REF!</v>
      </c>
      <c r="S34" t="s">
        <v>1143</v>
      </c>
      <c r="T34" t="s">
        <v>1142</v>
      </c>
      <c r="U34">
        <v>123007.8644</v>
      </c>
      <c r="V34">
        <v>1.10943141667408</v>
      </c>
      <c r="W34" t="e">
        <f t="shared" si="2"/>
        <v>#REF!</v>
      </c>
      <c r="Y34" t="s">
        <v>1143</v>
      </c>
      <c r="Z34" t="s">
        <v>1142</v>
      </c>
      <c r="AA34">
        <v>225484.582</v>
      </c>
      <c r="AB34">
        <v>2.03368850005353</v>
      </c>
    </row>
    <row r="35" ht="26.1" customHeight="true" spans="1:27">
      <c r="A35" t="s">
        <v>1144</v>
      </c>
      <c r="B35">
        <v>20087.3</v>
      </c>
      <c r="E35">
        <f t="shared" si="0"/>
        <v>0</v>
      </c>
      <c r="F35">
        <v>20087.3</v>
      </c>
      <c r="H35" t="s">
        <v>1145</v>
      </c>
      <c r="I35">
        <v>20087.3</v>
      </c>
      <c r="J35" t="s">
        <v>1144</v>
      </c>
      <c r="K35">
        <v>20087.3</v>
      </c>
      <c r="M35" t="s">
        <v>1145</v>
      </c>
      <c r="N35">
        <v>20087.3</v>
      </c>
      <c r="Q35">
        <v>20087.3</v>
      </c>
      <c r="R35">
        <f t="shared" si="1"/>
        <v>0</v>
      </c>
      <c r="T35" t="s">
        <v>1145</v>
      </c>
      <c r="U35">
        <v>20087.3</v>
      </c>
      <c r="W35">
        <f t="shared" si="2"/>
        <v>0</v>
      </c>
      <c r="Z35" t="s">
        <v>1145</v>
      </c>
      <c r="AA35">
        <v>20087.3</v>
      </c>
    </row>
    <row r="36" ht="26.1" customHeight="true" spans="1:27">
      <c r="A36" t="s">
        <v>1146</v>
      </c>
      <c r="B36">
        <v>12418</v>
      </c>
      <c r="E36">
        <f t="shared" si="0"/>
        <v>0</v>
      </c>
      <c r="F36">
        <v>12418</v>
      </c>
      <c r="H36" t="s">
        <v>1147</v>
      </c>
      <c r="I36">
        <v>18000</v>
      </c>
      <c r="J36" t="s">
        <v>1146</v>
      </c>
      <c r="K36">
        <v>12418</v>
      </c>
      <c r="M36" t="s">
        <v>1147</v>
      </c>
      <c r="N36">
        <v>18000</v>
      </c>
      <c r="Q36">
        <v>12418</v>
      </c>
      <c r="R36">
        <f t="shared" si="1"/>
        <v>0</v>
      </c>
      <c r="T36" t="s">
        <v>1147</v>
      </c>
      <c r="U36">
        <v>18000</v>
      </c>
      <c r="W36">
        <f t="shared" si="2"/>
        <v>-5582</v>
      </c>
      <c r="Z36" t="s">
        <v>1146</v>
      </c>
      <c r="AA36">
        <v>12418</v>
      </c>
    </row>
    <row r="37" ht="26.1" customHeight="true" spans="1:27">
      <c r="A37" t="s">
        <v>1148</v>
      </c>
      <c r="B37">
        <v>5905.982</v>
      </c>
      <c r="E37">
        <f t="shared" si="0"/>
        <v>0</v>
      </c>
      <c r="F37">
        <v>5905.982</v>
      </c>
      <c r="H37" t="s">
        <v>1149</v>
      </c>
      <c r="I37">
        <v>16936</v>
      </c>
      <c r="J37" t="s">
        <v>1148</v>
      </c>
      <c r="K37">
        <v>5905.982</v>
      </c>
      <c r="M37" t="s">
        <v>1149</v>
      </c>
      <c r="N37">
        <v>16936</v>
      </c>
      <c r="Q37">
        <v>5905.982</v>
      </c>
      <c r="R37">
        <f t="shared" si="1"/>
        <v>0</v>
      </c>
      <c r="T37" t="s">
        <v>1149</v>
      </c>
      <c r="U37">
        <v>16936</v>
      </c>
      <c r="W37">
        <f t="shared" si="2"/>
        <v>-11030.018</v>
      </c>
      <c r="Z37" t="s">
        <v>1148</v>
      </c>
      <c r="AA37">
        <v>5905.982</v>
      </c>
    </row>
    <row r="38" ht="26.1" customHeight="true" spans="1:27">
      <c r="A38" t="s">
        <v>1150</v>
      </c>
      <c r="B38">
        <v>5072</v>
      </c>
      <c r="E38">
        <f t="shared" si="0"/>
        <v>0</v>
      </c>
      <c r="F38">
        <v>5072</v>
      </c>
      <c r="H38" t="s">
        <v>1146</v>
      </c>
      <c r="I38">
        <v>12418</v>
      </c>
      <c r="J38" t="s">
        <v>1150</v>
      </c>
      <c r="K38">
        <v>5072</v>
      </c>
      <c r="M38" t="s">
        <v>1146</v>
      </c>
      <c r="N38">
        <v>12418</v>
      </c>
      <c r="Q38">
        <v>5072</v>
      </c>
      <c r="R38">
        <f t="shared" si="1"/>
        <v>0</v>
      </c>
      <c r="T38" t="s">
        <v>1146</v>
      </c>
      <c r="U38">
        <v>12418</v>
      </c>
      <c r="W38">
        <f t="shared" si="2"/>
        <v>-7346</v>
      </c>
      <c r="Z38" t="s">
        <v>1150</v>
      </c>
      <c r="AA38">
        <v>5072</v>
      </c>
    </row>
    <row r="39" ht="26.1" customHeight="true" spans="1:27">
      <c r="A39" t="s">
        <v>1151</v>
      </c>
      <c r="B39">
        <v>4450</v>
      </c>
      <c r="E39">
        <f t="shared" si="0"/>
        <v>0</v>
      </c>
      <c r="F39">
        <v>4450</v>
      </c>
      <c r="H39" t="s">
        <v>1150</v>
      </c>
      <c r="I39">
        <v>5072</v>
      </c>
      <c r="J39" t="s">
        <v>1151</v>
      </c>
      <c r="K39">
        <v>4450</v>
      </c>
      <c r="M39" t="s">
        <v>1150</v>
      </c>
      <c r="N39">
        <v>5072</v>
      </c>
      <c r="Q39">
        <v>4450</v>
      </c>
      <c r="R39">
        <f t="shared" si="1"/>
        <v>0</v>
      </c>
      <c r="T39" t="s">
        <v>1150</v>
      </c>
      <c r="U39">
        <v>5072</v>
      </c>
      <c r="W39">
        <f t="shared" si="2"/>
        <v>-622</v>
      </c>
      <c r="Z39" t="s">
        <v>1151</v>
      </c>
      <c r="AA39">
        <v>4450</v>
      </c>
    </row>
    <row r="40" ht="26.1" customHeight="true" spans="1:27">
      <c r="A40" t="s">
        <v>1152</v>
      </c>
      <c r="B40">
        <v>3000</v>
      </c>
      <c r="E40">
        <f t="shared" si="0"/>
        <v>0</v>
      </c>
      <c r="F40">
        <v>3000</v>
      </c>
      <c r="H40" t="s">
        <v>1148</v>
      </c>
      <c r="I40">
        <v>4929.2644</v>
      </c>
      <c r="J40" t="s">
        <v>1152</v>
      </c>
      <c r="K40">
        <v>3000</v>
      </c>
      <c r="M40" t="s">
        <v>1148</v>
      </c>
      <c r="N40">
        <v>4929.2644</v>
      </c>
      <c r="Q40">
        <v>3000</v>
      </c>
      <c r="R40">
        <f t="shared" si="1"/>
        <v>0</v>
      </c>
      <c r="T40" t="s">
        <v>1148</v>
      </c>
      <c r="U40">
        <v>4929.2644</v>
      </c>
      <c r="W40">
        <f t="shared" si="2"/>
        <v>-1929.2644</v>
      </c>
      <c r="Z40" t="s">
        <v>1152</v>
      </c>
      <c r="AA40">
        <v>3000</v>
      </c>
    </row>
    <row r="41" ht="26.1" customHeight="true" spans="1:27">
      <c r="A41" t="s">
        <v>1153</v>
      </c>
      <c r="B41">
        <v>2371</v>
      </c>
      <c r="E41">
        <f t="shared" si="0"/>
        <v>0</v>
      </c>
      <c r="F41">
        <v>2371</v>
      </c>
      <c r="H41" t="s">
        <v>1152</v>
      </c>
      <c r="I41">
        <v>3000</v>
      </c>
      <c r="J41" t="s">
        <v>1153</v>
      </c>
      <c r="K41">
        <v>2371</v>
      </c>
      <c r="M41" t="s">
        <v>1152</v>
      </c>
      <c r="N41">
        <v>3000</v>
      </c>
      <c r="Q41">
        <v>2371</v>
      </c>
      <c r="R41">
        <f t="shared" si="1"/>
        <v>0</v>
      </c>
      <c r="T41" t="s">
        <v>1151</v>
      </c>
      <c r="U41">
        <v>4450</v>
      </c>
      <c r="W41">
        <f t="shared" si="2"/>
        <v>-2079</v>
      </c>
      <c r="Z41" t="s">
        <v>1153</v>
      </c>
      <c r="AA41">
        <v>2371</v>
      </c>
    </row>
    <row r="42" ht="26.1" customHeight="true" spans="1:27">
      <c r="A42" t="s">
        <v>1154</v>
      </c>
      <c r="B42">
        <v>2000</v>
      </c>
      <c r="E42">
        <f t="shared" si="0"/>
        <v>0</v>
      </c>
      <c r="F42">
        <v>2000</v>
      </c>
      <c r="H42" t="s">
        <v>1155</v>
      </c>
      <c r="I42">
        <v>2382.4</v>
      </c>
      <c r="J42" t="s">
        <v>1154</v>
      </c>
      <c r="K42">
        <v>2000</v>
      </c>
      <c r="M42" t="s">
        <v>1155</v>
      </c>
      <c r="N42">
        <v>2382.4</v>
      </c>
      <c r="Q42">
        <v>2000</v>
      </c>
      <c r="R42">
        <f t="shared" si="1"/>
        <v>0</v>
      </c>
      <c r="T42" t="s">
        <v>1152</v>
      </c>
      <c r="U42">
        <v>3000</v>
      </c>
      <c r="W42">
        <f t="shared" si="2"/>
        <v>-1000</v>
      </c>
      <c r="Z42" t="s">
        <v>1154</v>
      </c>
      <c r="AA42">
        <v>2000</v>
      </c>
    </row>
    <row r="43" ht="26.1" customHeight="true" spans="1:27">
      <c r="A43" t="s">
        <v>1156</v>
      </c>
      <c r="B43">
        <v>1718</v>
      </c>
      <c r="E43">
        <f t="shared" si="0"/>
        <v>0</v>
      </c>
      <c r="F43">
        <v>1718</v>
      </c>
      <c r="H43" t="s">
        <v>1153</v>
      </c>
      <c r="I43">
        <v>2371</v>
      </c>
      <c r="J43" t="s">
        <v>1156</v>
      </c>
      <c r="K43">
        <v>1718</v>
      </c>
      <c r="M43" t="s">
        <v>1153</v>
      </c>
      <c r="N43">
        <v>2371</v>
      </c>
      <c r="Q43">
        <v>1718</v>
      </c>
      <c r="R43">
        <f t="shared" si="1"/>
        <v>0</v>
      </c>
      <c r="T43" t="s">
        <v>1155</v>
      </c>
      <c r="U43">
        <v>2382.4</v>
      </c>
      <c r="W43">
        <f t="shared" si="2"/>
        <v>-664.4</v>
      </c>
      <c r="Z43" t="s">
        <v>1156</v>
      </c>
      <c r="AA43">
        <v>1718</v>
      </c>
    </row>
    <row r="44" ht="26.1" customHeight="true" spans="1:27">
      <c r="A44" t="s">
        <v>1157</v>
      </c>
      <c r="B44">
        <v>1500</v>
      </c>
      <c r="E44">
        <f t="shared" si="0"/>
        <v>0</v>
      </c>
      <c r="F44">
        <v>1500</v>
      </c>
      <c r="H44" t="s">
        <v>1154</v>
      </c>
      <c r="I44">
        <v>2000</v>
      </c>
      <c r="J44" t="s">
        <v>1157</v>
      </c>
      <c r="K44">
        <v>1500</v>
      </c>
      <c r="M44" t="s">
        <v>1154</v>
      </c>
      <c r="N44">
        <v>2000</v>
      </c>
      <c r="Q44">
        <v>1500</v>
      </c>
      <c r="R44">
        <f t="shared" si="1"/>
        <v>0</v>
      </c>
      <c r="T44" t="s">
        <v>1153</v>
      </c>
      <c r="U44">
        <v>2371</v>
      </c>
      <c r="W44">
        <f t="shared" si="2"/>
        <v>-871</v>
      </c>
      <c r="Z44" t="s">
        <v>1157</v>
      </c>
      <c r="AA44">
        <v>1500</v>
      </c>
    </row>
    <row r="45" ht="26.1" customHeight="true" spans="1:27">
      <c r="A45" t="s">
        <v>1158</v>
      </c>
      <c r="B45">
        <v>1162</v>
      </c>
      <c r="E45">
        <f t="shared" si="0"/>
        <v>0</v>
      </c>
      <c r="F45">
        <v>1162</v>
      </c>
      <c r="H45" t="s">
        <v>1151</v>
      </c>
      <c r="I45">
        <v>1771</v>
      </c>
      <c r="J45" t="s">
        <v>1158</v>
      </c>
      <c r="K45">
        <v>1162</v>
      </c>
      <c r="M45" t="s">
        <v>1151</v>
      </c>
      <c r="N45">
        <v>1771</v>
      </c>
      <c r="Q45">
        <v>1162</v>
      </c>
      <c r="R45">
        <f t="shared" si="1"/>
        <v>0</v>
      </c>
      <c r="T45" t="s">
        <v>1154</v>
      </c>
      <c r="U45">
        <v>2000</v>
      </c>
      <c r="W45">
        <f t="shared" si="2"/>
        <v>-838</v>
      </c>
      <c r="Z45" t="s">
        <v>1158</v>
      </c>
      <c r="AA45">
        <v>1162</v>
      </c>
    </row>
    <row r="46" ht="33" customHeight="true" spans="1:27">
      <c r="A46" t="s">
        <v>1159</v>
      </c>
      <c r="B46">
        <v>1050</v>
      </c>
      <c r="E46">
        <f t="shared" si="0"/>
        <v>0</v>
      </c>
      <c r="F46">
        <v>1050</v>
      </c>
      <c r="H46" t="s">
        <v>1160</v>
      </c>
      <c r="I46">
        <v>1718</v>
      </c>
      <c r="J46" t="s">
        <v>1159</v>
      </c>
      <c r="K46">
        <v>1050</v>
      </c>
      <c r="M46" t="s">
        <v>1160</v>
      </c>
      <c r="N46">
        <v>1718</v>
      </c>
      <c r="Q46">
        <v>1050</v>
      </c>
      <c r="R46">
        <f t="shared" si="1"/>
        <v>0</v>
      </c>
      <c r="T46" t="s">
        <v>1160</v>
      </c>
      <c r="U46">
        <v>1718</v>
      </c>
      <c r="W46">
        <f t="shared" si="2"/>
        <v>-668</v>
      </c>
      <c r="Z46" t="s">
        <v>1159</v>
      </c>
      <c r="AA46">
        <v>1050</v>
      </c>
    </row>
    <row r="47" ht="26.1" customHeight="true" spans="1:27">
      <c r="A47" t="s">
        <v>1161</v>
      </c>
      <c r="B47">
        <v>1000</v>
      </c>
      <c r="E47">
        <f t="shared" si="0"/>
        <v>0</v>
      </c>
      <c r="F47">
        <v>1000</v>
      </c>
      <c r="H47" t="s">
        <v>1162</v>
      </c>
      <c r="I47">
        <v>1600</v>
      </c>
      <c r="J47" t="s">
        <v>1161</v>
      </c>
      <c r="K47">
        <v>1000</v>
      </c>
      <c r="M47" t="s">
        <v>1162</v>
      </c>
      <c r="N47">
        <v>1600</v>
      </c>
      <c r="Q47">
        <v>1000</v>
      </c>
      <c r="R47">
        <f t="shared" si="1"/>
        <v>0</v>
      </c>
      <c r="T47" t="s">
        <v>1162</v>
      </c>
      <c r="U47">
        <v>1600</v>
      </c>
      <c r="W47">
        <f t="shared" si="2"/>
        <v>-600</v>
      </c>
      <c r="Z47" t="s">
        <v>1161</v>
      </c>
      <c r="AA47">
        <v>1000</v>
      </c>
    </row>
    <row r="48" ht="26.1" customHeight="true" spans="1:27">
      <c r="A48" t="s">
        <v>1163</v>
      </c>
      <c r="B48">
        <v>720</v>
      </c>
      <c r="E48">
        <f t="shared" si="0"/>
        <v>0</v>
      </c>
      <c r="F48">
        <v>720</v>
      </c>
      <c r="H48" t="s">
        <v>1164</v>
      </c>
      <c r="I48">
        <v>1600</v>
      </c>
      <c r="J48" t="s">
        <v>1163</v>
      </c>
      <c r="K48">
        <v>720</v>
      </c>
      <c r="M48" t="s">
        <v>1164</v>
      </c>
      <c r="N48">
        <v>1600</v>
      </c>
      <c r="Q48">
        <v>720</v>
      </c>
      <c r="R48">
        <f t="shared" si="1"/>
        <v>0</v>
      </c>
      <c r="T48" t="s">
        <v>1164</v>
      </c>
      <c r="U48">
        <v>1600</v>
      </c>
      <c r="W48">
        <f t="shared" si="2"/>
        <v>-880</v>
      </c>
      <c r="Z48" t="s">
        <v>1163</v>
      </c>
      <c r="AA48">
        <v>720</v>
      </c>
    </row>
    <row r="49" ht="26.1" customHeight="true" spans="1:27">
      <c r="A49" t="s">
        <v>1165</v>
      </c>
      <c r="B49">
        <v>700</v>
      </c>
      <c r="E49">
        <f t="shared" si="0"/>
        <v>0</v>
      </c>
      <c r="F49">
        <v>700</v>
      </c>
      <c r="H49" t="s">
        <v>1166</v>
      </c>
      <c r="I49">
        <v>1600</v>
      </c>
      <c r="J49" t="s">
        <v>1165</v>
      </c>
      <c r="K49">
        <v>700</v>
      </c>
      <c r="M49" t="s">
        <v>1166</v>
      </c>
      <c r="N49">
        <v>1600</v>
      </c>
      <c r="Q49">
        <v>700</v>
      </c>
      <c r="R49">
        <f t="shared" si="1"/>
        <v>0</v>
      </c>
      <c r="T49" t="s">
        <v>1166</v>
      </c>
      <c r="U49">
        <v>1600</v>
      </c>
      <c r="W49">
        <f t="shared" si="2"/>
        <v>-900</v>
      </c>
      <c r="Z49" t="s">
        <v>1165</v>
      </c>
      <c r="AA49">
        <v>700</v>
      </c>
    </row>
    <row r="50" ht="26.1" customHeight="true" spans="1:27">
      <c r="A50" t="s">
        <v>1167</v>
      </c>
      <c r="B50">
        <v>550</v>
      </c>
      <c r="E50">
        <f t="shared" si="0"/>
        <v>0</v>
      </c>
      <c r="F50">
        <v>550</v>
      </c>
      <c r="H50" t="s">
        <v>1168</v>
      </c>
      <c r="I50">
        <v>1600</v>
      </c>
      <c r="J50" t="s">
        <v>1167</v>
      </c>
      <c r="K50">
        <v>550</v>
      </c>
      <c r="M50" t="s">
        <v>1168</v>
      </c>
      <c r="N50">
        <v>1600</v>
      </c>
      <c r="Q50">
        <v>550</v>
      </c>
      <c r="R50">
        <f t="shared" si="1"/>
        <v>0</v>
      </c>
      <c r="T50" t="s">
        <v>1168</v>
      </c>
      <c r="U50">
        <v>1600</v>
      </c>
      <c r="W50">
        <f t="shared" si="2"/>
        <v>-1050</v>
      </c>
      <c r="Z50" t="s">
        <v>1167</v>
      </c>
      <c r="AA50">
        <v>550</v>
      </c>
    </row>
    <row r="51" ht="26.1" customHeight="true" spans="1:27">
      <c r="A51" t="s">
        <v>1169</v>
      </c>
      <c r="B51">
        <v>534</v>
      </c>
      <c r="E51">
        <f t="shared" si="0"/>
        <v>0</v>
      </c>
      <c r="F51">
        <v>534</v>
      </c>
      <c r="H51" t="s">
        <v>1170</v>
      </c>
      <c r="I51">
        <v>1600</v>
      </c>
      <c r="J51" t="s">
        <v>1169</v>
      </c>
      <c r="K51">
        <v>534</v>
      </c>
      <c r="M51" t="s">
        <v>1170</v>
      </c>
      <c r="N51">
        <v>1600</v>
      </c>
      <c r="Q51">
        <v>534</v>
      </c>
      <c r="R51">
        <f t="shared" si="1"/>
        <v>0</v>
      </c>
      <c r="T51" t="s">
        <v>1170</v>
      </c>
      <c r="U51">
        <v>1600</v>
      </c>
      <c r="W51">
        <f t="shared" si="2"/>
        <v>-1066</v>
      </c>
      <c r="Z51" t="s">
        <v>1169</v>
      </c>
      <c r="AA51">
        <v>534</v>
      </c>
    </row>
    <row r="52" ht="26.1" customHeight="true" spans="1:27">
      <c r="A52" t="s">
        <v>1171</v>
      </c>
      <c r="B52">
        <v>450.5</v>
      </c>
      <c r="E52">
        <f t="shared" si="0"/>
        <v>0</v>
      </c>
      <c r="F52">
        <v>450.5</v>
      </c>
      <c r="H52" t="s">
        <v>1172</v>
      </c>
      <c r="I52">
        <v>1600</v>
      </c>
      <c r="J52" t="s">
        <v>1171</v>
      </c>
      <c r="K52">
        <v>450.5</v>
      </c>
      <c r="M52" t="s">
        <v>1172</v>
      </c>
      <c r="N52">
        <v>1600</v>
      </c>
      <c r="Q52">
        <v>450.5</v>
      </c>
      <c r="R52">
        <f t="shared" si="1"/>
        <v>0</v>
      </c>
      <c r="T52" t="s">
        <v>1172</v>
      </c>
      <c r="U52">
        <v>1600</v>
      </c>
      <c r="W52">
        <f t="shared" si="2"/>
        <v>-1149.5</v>
      </c>
      <c r="Z52" t="s">
        <v>1171</v>
      </c>
      <c r="AA52">
        <v>450.5</v>
      </c>
    </row>
    <row r="53" ht="26.1" customHeight="true" spans="1:27">
      <c r="A53" t="s">
        <v>1173</v>
      </c>
      <c r="B53">
        <v>407</v>
      </c>
      <c r="E53">
        <f t="shared" si="0"/>
        <v>0</v>
      </c>
      <c r="F53">
        <v>407</v>
      </c>
      <c r="H53" t="s">
        <v>1174</v>
      </c>
      <c r="I53">
        <v>1520</v>
      </c>
      <c r="J53" t="s">
        <v>1173</v>
      </c>
      <c r="K53">
        <v>407</v>
      </c>
      <c r="M53" t="s">
        <v>1174</v>
      </c>
      <c r="N53">
        <v>1520</v>
      </c>
      <c r="Q53">
        <v>407</v>
      </c>
      <c r="R53">
        <f t="shared" si="1"/>
        <v>0</v>
      </c>
      <c r="T53" t="s">
        <v>1174</v>
      </c>
      <c r="U53">
        <v>1520</v>
      </c>
      <c r="W53">
        <f t="shared" si="2"/>
        <v>-1113</v>
      </c>
      <c r="Z53" t="s">
        <v>1173</v>
      </c>
      <c r="AA53">
        <v>407</v>
      </c>
    </row>
    <row r="54" ht="26.1" customHeight="true" spans="1:27">
      <c r="A54" t="s">
        <v>1175</v>
      </c>
      <c r="B54">
        <v>360</v>
      </c>
      <c r="E54">
        <f t="shared" si="0"/>
        <v>0</v>
      </c>
      <c r="F54">
        <v>360</v>
      </c>
      <c r="H54" t="s">
        <v>1176</v>
      </c>
      <c r="I54">
        <v>1520</v>
      </c>
      <c r="J54" t="s">
        <v>1175</v>
      </c>
      <c r="K54">
        <v>360</v>
      </c>
      <c r="M54" t="s">
        <v>1176</v>
      </c>
      <c r="N54">
        <v>1520</v>
      </c>
      <c r="Q54">
        <v>360</v>
      </c>
      <c r="R54">
        <f t="shared" si="1"/>
        <v>0</v>
      </c>
      <c r="T54" t="s">
        <v>1176</v>
      </c>
      <c r="U54">
        <v>1520</v>
      </c>
      <c r="W54">
        <f t="shared" si="2"/>
        <v>-1160</v>
      </c>
      <c r="Z54" t="s">
        <v>1175</v>
      </c>
      <c r="AA54">
        <v>360</v>
      </c>
    </row>
    <row r="55" ht="26.1" customHeight="true" spans="1:27">
      <c r="A55" t="s">
        <v>1177</v>
      </c>
      <c r="B55">
        <v>291</v>
      </c>
      <c r="E55">
        <f t="shared" si="0"/>
        <v>0</v>
      </c>
      <c r="F55">
        <v>291</v>
      </c>
      <c r="H55" t="s">
        <v>1157</v>
      </c>
      <c r="I55">
        <v>1500</v>
      </c>
      <c r="J55" t="s">
        <v>1177</v>
      </c>
      <c r="K55">
        <v>291</v>
      </c>
      <c r="M55" t="s">
        <v>1157</v>
      </c>
      <c r="N55">
        <v>1500</v>
      </c>
      <c r="Q55">
        <v>291</v>
      </c>
      <c r="R55">
        <f t="shared" si="1"/>
        <v>0</v>
      </c>
      <c r="T55" t="s">
        <v>1157</v>
      </c>
      <c r="U55">
        <v>1500</v>
      </c>
      <c r="W55">
        <f t="shared" si="2"/>
        <v>-1209</v>
      </c>
      <c r="Z55" t="s">
        <v>1177</v>
      </c>
      <c r="AA55">
        <v>291</v>
      </c>
    </row>
    <row r="56" ht="26.1" customHeight="true" spans="1:27">
      <c r="A56" t="s">
        <v>1178</v>
      </c>
      <c r="B56">
        <v>248</v>
      </c>
      <c r="E56">
        <f t="shared" si="0"/>
        <v>0</v>
      </c>
      <c r="F56">
        <v>248</v>
      </c>
      <c r="H56" t="s">
        <v>1179</v>
      </c>
      <c r="I56">
        <v>1216</v>
      </c>
      <c r="J56" t="s">
        <v>1178</v>
      </c>
      <c r="K56">
        <v>248</v>
      </c>
      <c r="M56" t="s">
        <v>1179</v>
      </c>
      <c r="N56">
        <v>1216</v>
      </c>
      <c r="Q56">
        <v>248</v>
      </c>
      <c r="R56">
        <f t="shared" si="1"/>
        <v>0</v>
      </c>
      <c r="T56" t="s">
        <v>1179</v>
      </c>
      <c r="U56">
        <v>1216</v>
      </c>
      <c r="W56">
        <f t="shared" si="2"/>
        <v>-968</v>
      </c>
      <c r="Z56" t="s">
        <v>1178</v>
      </c>
      <c r="AA56">
        <v>248</v>
      </c>
    </row>
    <row r="57" ht="26.1" customHeight="true" spans="1:27">
      <c r="A57" t="s">
        <v>1180</v>
      </c>
      <c r="B57">
        <v>185.8</v>
      </c>
      <c r="E57">
        <f t="shared" si="0"/>
        <v>0</v>
      </c>
      <c r="F57">
        <v>185.8</v>
      </c>
      <c r="H57" t="s">
        <v>1158</v>
      </c>
      <c r="I57">
        <v>1162</v>
      </c>
      <c r="J57" t="s">
        <v>1180</v>
      </c>
      <c r="K57">
        <v>185.8</v>
      </c>
      <c r="M57" t="s">
        <v>1158</v>
      </c>
      <c r="N57">
        <v>1162</v>
      </c>
      <c r="Q57">
        <v>185.8</v>
      </c>
      <c r="R57">
        <f t="shared" si="1"/>
        <v>0</v>
      </c>
      <c r="T57" t="s">
        <v>1158</v>
      </c>
      <c r="U57">
        <v>1162</v>
      </c>
      <c r="W57">
        <f t="shared" si="2"/>
        <v>-976.2</v>
      </c>
      <c r="Z57" t="s">
        <v>1180</v>
      </c>
      <c r="AA57">
        <v>185.8</v>
      </c>
    </row>
    <row r="58" ht="26.1" customHeight="true" spans="1:27">
      <c r="A58" t="s">
        <v>1181</v>
      </c>
      <c r="B58">
        <v>77</v>
      </c>
      <c r="E58">
        <f t="shared" si="0"/>
        <v>0</v>
      </c>
      <c r="F58">
        <v>77</v>
      </c>
      <c r="H58" t="s">
        <v>1182</v>
      </c>
      <c r="I58">
        <v>1140</v>
      </c>
      <c r="J58" t="s">
        <v>1181</v>
      </c>
      <c r="K58">
        <v>77</v>
      </c>
      <c r="M58" t="s">
        <v>1182</v>
      </c>
      <c r="N58">
        <v>1140</v>
      </c>
      <c r="Q58">
        <v>77</v>
      </c>
      <c r="R58">
        <f t="shared" si="1"/>
        <v>0</v>
      </c>
      <c r="T58" t="s">
        <v>1182</v>
      </c>
      <c r="U58">
        <v>1140</v>
      </c>
      <c r="W58">
        <f t="shared" si="2"/>
        <v>-1063</v>
      </c>
      <c r="Z58" t="s">
        <v>1181</v>
      </c>
      <c r="AA58">
        <v>77</v>
      </c>
    </row>
    <row r="59" ht="26.1" customHeight="true" spans="1:27">
      <c r="A59" t="s">
        <v>1183</v>
      </c>
      <c r="B59">
        <v>36</v>
      </c>
      <c r="E59">
        <f t="shared" si="0"/>
        <v>0</v>
      </c>
      <c r="F59">
        <v>36</v>
      </c>
      <c r="H59" t="s">
        <v>1159</v>
      </c>
      <c r="I59">
        <v>1050</v>
      </c>
      <c r="J59" t="s">
        <v>1183</v>
      </c>
      <c r="K59">
        <v>36</v>
      </c>
      <c r="M59" t="s">
        <v>1159</v>
      </c>
      <c r="N59">
        <v>1050</v>
      </c>
      <c r="Q59">
        <v>36</v>
      </c>
      <c r="R59">
        <f t="shared" si="1"/>
        <v>0</v>
      </c>
      <c r="T59" t="s">
        <v>1159</v>
      </c>
      <c r="U59">
        <v>1050</v>
      </c>
      <c r="W59">
        <f t="shared" si="2"/>
        <v>-1014</v>
      </c>
      <c r="Z59" t="s">
        <v>1183</v>
      </c>
      <c r="AA59">
        <v>36</v>
      </c>
    </row>
    <row r="60" ht="26.1" customHeight="true" spans="1:28">
      <c r="A60" t="s">
        <v>1184</v>
      </c>
      <c r="B60" t="e">
        <f>表2!#REF!</f>
        <v>#REF!</v>
      </c>
      <c r="C60">
        <v>203</v>
      </c>
      <c r="E60" t="e">
        <f t="shared" si="0"/>
        <v>#REF!</v>
      </c>
      <c r="F60">
        <v>2260.7</v>
      </c>
      <c r="H60" t="s">
        <v>1161</v>
      </c>
      <c r="I60">
        <v>1000</v>
      </c>
      <c r="J60" t="s">
        <v>1184</v>
      </c>
      <c r="K60">
        <v>2260.7</v>
      </c>
      <c r="M60" t="s">
        <v>1161</v>
      </c>
      <c r="N60">
        <v>1000</v>
      </c>
      <c r="Q60">
        <v>2260.7</v>
      </c>
      <c r="R60" t="e">
        <f t="shared" si="1"/>
        <v>#REF!</v>
      </c>
      <c r="T60" t="s">
        <v>1161</v>
      </c>
      <c r="U60">
        <v>1000</v>
      </c>
      <c r="W60" t="e">
        <f t="shared" si="2"/>
        <v>#REF!</v>
      </c>
      <c r="Y60" t="s">
        <v>1185</v>
      </c>
      <c r="Z60" t="s">
        <v>1184</v>
      </c>
      <c r="AA60">
        <v>2260.7</v>
      </c>
      <c r="AB60">
        <v>2.23259167086382</v>
      </c>
    </row>
    <row r="61" ht="26.1" customHeight="true" spans="1:28">
      <c r="A61" t="s">
        <v>1186</v>
      </c>
      <c r="B61" t="e">
        <f>表2!#REF!</f>
        <v>#REF!</v>
      </c>
      <c r="C61">
        <v>204</v>
      </c>
      <c r="E61" t="e">
        <f t="shared" si="0"/>
        <v>#REF!</v>
      </c>
      <c r="F61">
        <v>109514</v>
      </c>
      <c r="H61" t="s">
        <v>1187</v>
      </c>
      <c r="I61">
        <v>800</v>
      </c>
      <c r="J61" t="s">
        <v>1186</v>
      </c>
      <c r="K61">
        <v>109514</v>
      </c>
      <c r="M61" t="s">
        <v>1187</v>
      </c>
      <c r="N61">
        <v>800</v>
      </c>
      <c r="Q61">
        <v>109364</v>
      </c>
      <c r="R61" t="e">
        <f t="shared" si="1"/>
        <v>#REF!</v>
      </c>
      <c r="T61" t="s">
        <v>1187</v>
      </c>
      <c r="U61">
        <v>800</v>
      </c>
      <c r="W61" t="e">
        <f t="shared" si="2"/>
        <v>#REF!</v>
      </c>
      <c r="Y61" t="s">
        <v>1188</v>
      </c>
      <c r="Z61" t="s">
        <v>1186</v>
      </c>
      <c r="AA61">
        <v>109364</v>
      </c>
      <c r="AB61">
        <v>1.18538269356875</v>
      </c>
    </row>
    <row r="62" ht="26.1" customHeight="true" spans="1:27">
      <c r="A62" t="s">
        <v>1189</v>
      </c>
      <c r="B62">
        <v>83884</v>
      </c>
      <c r="E62">
        <f t="shared" si="0"/>
        <v>0</v>
      </c>
      <c r="F62">
        <v>83884</v>
      </c>
      <c r="H62" t="s">
        <v>1190</v>
      </c>
      <c r="I62">
        <v>760</v>
      </c>
      <c r="J62" t="s">
        <v>1189</v>
      </c>
      <c r="K62">
        <v>83884</v>
      </c>
      <c r="M62" t="s">
        <v>1190</v>
      </c>
      <c r="N62">
        <v>760</v>
      </c>
      <c r="Q62">
        <v>83884</v>
      </c>
      <c r="R62">
        <f t="shared" si="1"/>
        <v>0</v>
      </c>
      <c r="T62" t="s">
        <v>1190</v>
      </c>
      <c r="U62">
        <v>760</v>
      </c>
      <c r="W62">
        <f t="shared" si="2"/>
        <v>83124</v>
      </c>
      <c r="Z62" t="s">
        <v>1191</v>
      </c>
      <c r="AA62">
        <v>83884</v>
      </c>
    </row>
    <row r="63" ht="26.1" customHeight="true" spans="1:27">
      <c r="A63" t="s">
        <v>1192</v>
      </c>
      <c r="B63">
        <v>10000</v>
      </c>
      <c r="E63">
        <f t="shared" si="0"/>
        <v>0</v>
      </c>
      <c r="F63">
        <v>10000</v>
      </c>
      <c r="H63" t="s">
        <v>1163</v>
      </c>
      <c r="I63">
        <v>720</v>
      </c>
      <c r="J63" t="s">
        <v>1192</v>
      </c>
      <c r="K63">
        <v>10000</v>
      </c>
      <c r="M63" t="s">
        <v>1163</v>
      </c>
      <c r="N63">
        <v>720</v>
      </c>
      <c r="Q63">
        <v>10000</v>
      </c>
      <c r="R63">
        <f t="shared" si="1"/>
        <v>0</v>
      </c>
      <c r="T63" t="s">
        <v>1163</v>
      </c>
      <c r="U63">
        <v>720</v>
      </c>
      <c r="W63">
        <f t="shared" si="2"/>
        <v>9280</v>
      </c>
      <c r="Z63" t="s">
        <v>1192</v>
      </c>
      <c r="AA63">
        <v>10000</v>
      </c>
    </row>
    <row r="64" ht="26.1" customHeight="true" spans="1:27">
      <c r="A64" t="s">
        <v>1193</v>
      </c>
      <c r="B64">
        <v>4000</v>
      </c>
      <c r="E64">
        <f t="shared" si="0"/>
        <v>0</v>
      </c>
      <c r="F64">
        <v>4000</v>
      </c>
      <c r="H64" t="s">
        <v>1165</v>
      </c>
      <c r="I64">
        <v>700</v>
      </c>
      <c r="J64" t="s">
        <v>1193</v>
      </c>
      <c r="K64">
        <v>4000</v>
      </c>
      <c r="M64" t="s">
        <v>1165</v>
      </c>
      <c r="N64">
        <v>700</v>
      </c>
      <c r="Q64">
        <v>4000</v>
      </c>
      <c r="R64">
        <f t="shared" si="1"/>
        <v>0</v>
      </c>
      <c r="T64" t="s">
        <v>1165</v>
      </c>
      <c r="U64">
        <v>700</v>
      </c>
      <c r="W64">
        <f t="shared" si="2"/>
        <v>3300</v>
      </c>
      <c r="Z64" t="s">
        <v>1193</v>
      </c>
      <c r="AA64">
        <v>4000</v>
      </c>
    </row>
    <row r="65" ht="26.1" customHeight="true" spans="1:27">
      <c r="A65" t="s">
        <v>1194</v>
      </c>
      <c r="B65">
        <v>2600</v>
      </c>
      <c r="E65">
        <f t="shared" si="0"/>
        <v>0</v>
      </c>
      <c r="F65">
        <v>2600</v>
      </c>
      <c r="H65" t="s">
        <v>1195</v>
      </c>
      <c r="I65">
        <v>652</v>
      </c>
      <c r="J65" t="s">
        <v>1194</v>
      </c>
      <c r="K65">
        <v>2600</v>
      </c>
      <c r="M65" t="s">
        <v>1195</v>
      </c>
      <c r="N65">
        <v>652</v>
      </c>
      <c r="Q65">
        <v>2600</v>
      </c>
      <c r="R65">
        <f t="shared" si="1"/>
        <v>0</v>
      </c>
      <c r="T65" t="s">
        <v>1195</v>
      </c>
      <c r="U65">
        <v>652</v>
      </c>
      <c r="W65">
        <f t="shared" si="2"/>
        <v>1948</v>
      </c>
      <c r="Z65" t="s">
        <v>1194</v>
      </c>
      <c r="AA65">
        <v>2600</v>
      </c>
    </row>
    <row r="66" ht="26.1" customHeight="true" spans="1:28">
      <c r="A66" t="s">
        <v>1196</v>
      </c>
      <c r="B66" t="e">
        <f>表2!#REF!</f>
        <v>#REF!</v>
      </c>
      <c r="C66">
        <v>205</v>
      </c>
      <c r="E66" t="e">
        <f t="shared" si="0"/>
        <v>#REF!</v>
      </c>
      <c r="F66">
        <v>1387494.932945</v>
      </c>
      <c r="H66" t="s">
        <v>1197</v>
      </c>
      <c r="I66">
        <v>650</v>
      </c>
      <c r="J66" t="s">
        <v>1196</v>
      </c>
      <c r="K66">
        <v>1387494.932945</v>
      </c>
      <c r="M66" t="s">
        <v>1197</v>
      </c>
      <c r="N66">
        <v>650</v>
      </c>
      <c r="Q66">
        <v>1624076.777945</v>
      </c>
      <c r="R66" t="e">
        <f t="shared" si="1"/>
        <v>#REF!</v>
      </c>
      <c r="T66" t="s">
        <v>1197</v>
      </c>
      <c r="U66">
        <v>650</v>
      </c>
      <c r="W66" t="e">
        <f t="shared" si="2"/>
        <v>#REF!</v>
      </c>
      <c r="Y66" t="s">
        <v>1198</v>
      </c>
      <c r="Z66" t="s">
        <v>1196</v>
      </c>
      <c r="AA66">
        <v>1624076.777945</v>
      </c>
      <c r="AB66">
        <v>1.23456594933363</v>
      </c>
    </row>
    <row r="67" ht="26.1" customHeight="true" spans="1:27">
      <c r="A67" t="s">
        <v>1199</v>
      </c>
      <c r="B67">
        <v>580616.71</v>
      </c>
      <c r="E67">
        <f t="shared" si="0"/>
        <v>0</v>
      </c>
      <c r="F67">
        <v>580616.71</v>
      </c>
      <c r="H67" t="s">
        <v>1200</v>
      </c>
      <c r="I67">
        <v>600</v>
      </c>
      <c r="J67" t="s">
        <v>1199</v>
      </c>
      <c r="K67">
        <v>580616.71</v>
      </c>
      <c r="M67" t="s">
        <v>1200</v>
      </c>
      <c r="N67">
        <v>600</v>
      </c>
      <c r="Q67">
        <v>580616.71</v>
      </c>
      <c r="R67">
        <f t="shared" si="1"/>
        <v>0</v>
      </c>
      <c r="T67" t="s">
        <v>1200</v>
      </c>
      <c r="U67">
        <v>600</v>
      </c>
      <c r="W67">
        <f t="shared" si="2"/>
        <v>580016.71</v>
      </c>
      <c r="Z67" t="s">
        <v>1201</v>
      </c>
      <c r="AA67">
        <v>580616.71</v>
      </c>
    </row>
    <row r="68" ht="26.1" customHeight="true" spans="1:27">
      <c r="A68" t="s">
        <v>1202</v>
      </c>
      <c r="B68">
        <v>76910.981</v>
      </c>
      <c r="E68">
        <f t="shared" si="0"/>
        <v>0</v>
      </c>
      <c r="F68">
        <v>76910.981</v>
      </c>
      <c r="H68" t="s">
        <v>1167</v>
      </c>
      <c r="I68">
        <v>550</v>
      </c>
      <c r="J68" t="s">
        <v>1202</v>
      </c>
      <c r="K68">
        <v>76910.981</v>
      </c>
      <c r="M68" t="s">
        <v>1167</v>
      </c>
      <c r="N68">
        <v>550</v>
      </c>
      <c r="Q68">
        <v>76910.981</v>
      </c>
      <c r="R68">
        <f t="shared" si="1"/>
        <v>0</v>
      </c>
      <c r="T68" t="s">
        <v>1167</v>
      </c>
      <c r="U68">
        <v>550</v>
      </c>
      <c r="W68">
        <f t="shared" si="2"/>
        <v>76360.981</v>
      </c>
      <c r="Z68" t="s">
        <v>1202</v>
      </c>
      <c r="AA68">
        <v>76910.981</v>
      </c>
    </row>
    <row r="69" ht="26.1" customHeight="true" spans="1:27">
      <c r="A69" t="s">
        <v>1203</v>
      </c>
      <c r="B69">
        <v>62240</v>
      </c>
      <c r="E69">
        <f t="shared" si="0"/>
        <v>0</v>
      </c>
      <c r="F69">
        <v>62240</v>
      </c>
      <c r="H69" t="s">
        <v>1169</v>
      </c>
      <c r="I69">
        <v>534</v>
      </c>
      <c r="J69" t="s">
        <v>1203</v>
      </c>
      <c r="K69">
        <v>62240</v>
      </c>
      <c r="M69" t="s">
        <v>1169</v>
      </c>
      <c r="N69">
        <v>534</v>
      </c>
      <c r="Q69">
        <v>62240</v>
      </c>
      <c r="R69">
        <f t="shared" si="1"/>
        <v>0</v>
      </c>
      <c r="T69" t="s">
        <v>1169</v>
      </c>
      <c r="U69">
        <v>534</v>
      </c>
      <c r="W69">
        <f t="shared" si="2"/>
        <v>61706</v>
      </c>
      <c r="Z69" t="s">
        <v>1203</v>
      </c>
      <c r="AA69">
        <v>62240</v>
      </c>
    </row>
    <row r="70" ht="26.1" customHeight="true" spans="1:27">
      <c r="A70" t="s">
        <v>1161</v>
      </c>
      <c r="B70">
        <v>45300</v>
      </c>
      <c r="E70">
        <f t="shared" ref="E70:E133" si="3">B70-F70</f>
        <v>0</v>
      </c>
      <c r="F70">
        <v>45300</v>
      </c>
      <c r="H70" t="s">
        <v>1204</v>
      </c>
      <c r="I70">
        <v>495</v>
      </c>
      <c r="J70" t="s">
        <v>1161</v>
      </c>
      <c r="K70">
        <v>45300</v>
      </c>
      <c r="M70" t="s">
        <v>1204</v>
      </c>
      <c r="N70">
        <v>495</v>
      </c>
      <c r="Q70">
        <v>45300</v>
      </c>
      <c r="R70">
        <f t="shared" ref="R70:R132" si="4">B70-Q70</f>
        <v>0</v>
      </c>
      <c r="T70" t="s">
        <v>1204</v>
      </c>
      <c r="U70">
        <v>495</v>
      </c>
      <c r="W70">
        <f t="shared" ref="W70:W133" si="5">B70-U70</f>
        <v>44805</v>
      </c>
      <c r="Z70" t="s">
        <v>1161</v>
      </c>
      <c r="AA70">
        <v>45300</v>
      </c>
    </row>
    <row r="71" ht="26.1" customHeight="true" spans="1:27">
      <c r="A71" t="s">
        <v>1205</v>
      </c>
      <c r="B71">
        <v>37540.49</v>
      </c>
      <c r="E71">
        <f t="shared" si="3"/>
        <v>0</v>
      </c>
      <c r="F71">
        <v>37540.49</v>
      </c>
      <c r="H71" t="s">
        <v>1171</v>
      </c>
      <c r="I71">
        <v>450.5</v>
      </c>
      <c r="J71" t="s">
        <v>1205</v>
      </c>
      <c r="K71">
        <v>37540.49</v>
      </c>
      <c r="M71" t="s">
        <v>1171</v>
      </c>
      <c r="N71">
        <v>450.5</v>
      </c>
      <c r="Q71">
        <v>37540.49</v>
      </c>
      <c r="R71">
        <f t="shared" si="4"/>
        <v>0</v>
      </c>
      <c r="T71" t="s">
        <v>1171</v>
      </c>
      <c r="U71">
        <v>450.5</v>
      </c>
      <c r="W71">
        <f t="shared" si="5"/>
        <v>37089.99</v>
      </c>
      <c r="Z71" t="s">
        <v>1205</v>
      </c>
      <c r="AA71">
        <v>37540.49</v>
      </c>
    </row>
    <row r="72" ht="26.1" customHeight="true" spans="1:27">
      <c r="A72" t="s">
        <v>1206</v>
      </c>
      <c r="B72">
        <v>23166.6</v>
      </c>
      <c r="E72">
        <f t="shared" si="3"/>
        <v>0</v>
      </c>
      <c r="F72">
        <v>23166.6</v>
      </c>
      <c r="H72" t="s">
        <v>1207</v>
      </c>
      <c r="I72">
        <v>407</v>
      </c>
      <c r="J72" t="s">
        <v>1206</v>
      </c>
      <c r="K72">
        <v>23166.6</v>
      </c>
      <c r="M72" t="s">
        <v>1207</v>
      </c>
      <c r="N72">
        <v>407</v>
      </c>
      <c r="Q72">
        <v>23166.6</v>
      </c>
      <c r="R72">
        <f t="shared" si="4"/>
        <v>0</v>
      </c>
      <c r="T72" t="s">
        <v>1207</v>
      </c>
      <c r="U72">
        <v>407</v>
      </c>
      <c r="W72">
        <f t="shared" si="5"/>
        <v>22759.6</v>
      </c>
      <c r="Z72" t="s">
        <v>1208</v>
      </c>
      <c r="AA72">
        <v>23166.6</v>
      </c>
    </row>
    <row r="73" ht="26.1" customHeight="true" spans="1:27">
      <c r="A73" t="s">
        <v>1209</v>
      </c>
      <c r="B73">
        <v>21528.012</v>
      </c>
      <c r="E73">
        <f t="shared" si="3"/>
        <v>0</v>
      </c>
      <c r="F73">
        <v>21528.012</v>
      </c>
      <c r="H73" t="s">
        <v>1210</v>
      </c>
      <c r="I73">
        <v>400</v>
      </c>
      <c r="J73" t="s">
        <v>1209</v>
      </c>
      <c r="K73">
        <v>21528.012</v>
      </c>
      <c r="M73" t="s">
        <v>1210</v>
      </c>
      <c r="N73">
        <v>400</v>
      </c>
      <c r="Q73">
        <v>21528.012</v>
      </c>
      <c r="R73">
        <f t="shared" si="4"/>
        <v>0</v>
      </c>
      <c r="T73" t="s">
        <v>1210</v>
      </c>
      <c r="U73">
        <v>400</v>
      </c>
      <c r="W73">
        <f t="shared" si="5"/>
        <v>21128.012</v>
      </c>
      <c r="Z73" t="s">
        <v>1209</v>
      </c>
      <c r="AA73">
        <v>21528.012</v>
      </c>
    </row>
    <row r="74" ht="26.1" customHeight="true" spans="1:27">
      <c r="A74" t="s">
        <v>1211</v>
      </c>
      <c r="B74">
        <f>21176+2327</f>
        <v>23503</v>
      </c>
      <c r="E74">
        <f t="shared" si="3"/>
        <v>0</v>
      </c>
      <c r="F74">
        <v>23503</v>
      </c>
      <c r="H74" t="s">
        <v>1175</v>
      </c>
      <c r="I74">
        <v>360</v>
      </c>
      <c r="J74" t="s">
        <v>1211</v>
      </c>
      <c r="K74">
        <v>23503</v>
      </c>
      <c r="M74" t="s">
        <v>1175</v>
      </c>
      <c r="N74">
        <v>360</v>
      </c>
      <c r="Q74">
        <v>23503</v>
      </c>
      <c r="R74">
        <f t="shared" si="4"/>
        <v>0</v>
      </c>
      <c r="T74" t="s">
        <v>1175</v>
      </c>
      <c r="U74">
        <v>360</v>
      </c>
      <c r="W74">
        <f t="shared" si="5"/>
        <v>23143</v>
      </c>
      <c r="Z74" t="s">
        <v>1212</v>
      </c>
      <c r="AA74">
        <v>21176</v>
      </c>
    </row>
    <row r="75" ht="26.1" customHeight="true" spans="1:27">
      <c r="A75" t="s">
        <v>1213</v>
      </c>
      <c r="B75">
        <v>15680</v>
      </c>
      <c r="E75">
        <f t="shared" si="3"/>
        <v>0</v>
      </c>
      <c r="F75">
        <v>15680</v>
      </c>
      <c r="H75" t="s">
        <v>1214</v>
      </c>
      <c r="I75">
        <v>340</v>
      </c>
      <c r="J75" t="s">
        <v>1213</v>
      </c>
      <c r="K75">
        <v>15680</v>
      </c>
      <c r="M75" t="s">
        <v>1214</v>
      </c>
      <c r="N75">
        <v>340</v>
      </c>
      <c r="Q75">
        <v>15680</v>
      </c>
      <c r="R75">
        <f t="shared" si="4"/>
        <v>0</v>
      </c>
      <c r="T75" t="s">
        <v>1214</v>
      </c>
      <c r="U75">
        <v>340</v>
      </c>
      <c r="W75">
        <f t="shared" si="5"/>
        <v>15340</v>
      </c>
      <c r="Z75" t="s">
        <v>1213</v>
      </c>
      <c r="AA75">
        <v>15680</v>
      </c>
    </row>
    <row r="76" ht="26.1" customHeight="true" spans="1:27">
      <c r="A76" t="s">
        <v>1215</v>
      </c>
      <c r="B76">
        <v>13520</v>
      </c>
      <c r="E76">
        <f t="shared" si="3"/>
        <v>0</v>
      </c>
      <c r="F76">
        <v>13520</v>
      </c>
      <c r="H76" t="s">
        <v>1177</v>
      </c>
      <c r="I76">
        <v>291</v>
      </c>
      <c r="J76" t="s">
        <v>1215</v>
      </c>
      <c r="K76">
        <v>13520</v>
      </c>
      <c r="M76" t="s">
        <v>1177</v>
      </c>
      <c r="N76">
        <v>291</v>
      </c>
      <c r="Q76">
        <v>13520</v>
      </c>
      <c r="R76">
        <f t="shared" si="4"/>
        <v>0</v>
      </c>
      <c r="T76" t="s">
        <v>1177</v>
      </c>
      <c r="U76">
        <v>291</v>
      </c>
      <c r="W76">
        <f t="shared" si="5"/>
        <v>13229</v>
      </c>
      <c r="Z76" t="s">
        <v>1215</v>
      </c>
      <c r="AA76">
        <v>13520</v>
      </c>
    </row>
    <row r="77" ht="26.1" customHeight="true" spans="1:27">
      <c r="A77" t="s">
        <v>1216</v>
      </c>
      <c r="B77">
        <v>12800</v>
      </c>
      <c r="E77">
        <f t="shared" si="3"/>
        <v>0</v>
      </c>
      <c r="F77">
        <v>12800</v>
      </c>
      <c r="H77" t="s">
        <v>1217</v>
      </c>
      <c r="I77">
        <v>285</v>
      </c>
      <c r="J77" t="s">
        <v>1216</v>
      </c>
      <c r="K77">
        <v>12800</v>
      </c>
      <c r="M77" t="s">
        <v>1217</v>
      </c>
      <c r="N77">
        <v>285</v>
      </c>
      <c r="Q77">
        <v>12800</v>
      </c>
      <c r="R77">
        <f t="shared" si="4"/>
        <v>0</v>
      </c>
      <c r="T77" t="s">
        <v>1217</v>
      </c>
      <c r="U77">
        <v>285</v>
      </c>
      <c r="W77">
        <f t="shared" si="5"/>
        <v>12515</v>
      </c>
      <c r="Z77" t="s">
        <v>1216</v>
      </c>
      <c r="AA77">
        <v>12800</v>
      </c>
    </row>
    <row r="78" ht="26.1" customHeight="true" spans="1:27">
      <c r="A78" t="s">
        <v>1218</v>
      </c>
      <c r="B78">
        <v>11640</v>
      </c>
      <c r="E78">
        <f t="shared" si="3"/>
        <v>0</v>
      </c>
      <c r="F78">
        <v>11640</v>
      </c>
      <c r="H78" t="s">
        <v>1178</v>
      </c>
      <c r="I78">
        <v>248</v>
      </c>
      <c r="J78" t="s">
        <v>1218</v>
      </c>
      <c r="K78">
        <v>11640</v>
      </c>
      <c r="M78" t="s">
        <v>1178</v>
      </c>
      <c r="N78">
        <v>248</v>
      </c>
      <c r="Q78">
        <v>11640</v>
      </c>
      <c r="R78">
        <f t="shared" si="4"/>
        <v>0</v>
      </c>
      <c r="T78" t="s">
        <v>1178</v>
      </c>
      <c r="U78">
        <v>248</v>
      </c>
      <c r="W78">
        <f t="shared" si="5"/>
        <v>11392</v>
      </c>
      <c r="Z78" t="s">
        <v>1218</v>
      </c>
      <c r="AA78">
        <v>11640</v>
      </c>
    </row>
    <row r="79" ht="26.1" customHeight="true" spans="1:27">
      <c r="A79" t="s">
        <v>1219</v>
      </c>
      <c r="B79">
        <v>11582</v>
      </c>
      <c r="E79">
        <f t="shared" si="3"/>
        <v>0</v>
      </c>
      <c r="F79">
        <v>11582</v>
      </c>
      <c r="H79" t="s">
        <v>1220</v>
      </c>
      <c r="I79">
        <v>200</v>
      </c>
      <c r="J79" t="s">
        <v>1219</v>
      </c>
      <c r="K79">
        <v>11582</v>
      </c>
      <c r="M79" t="s">
        <v>1220</v>
      </c>
      <c r="N79">
        <v>200</v>
      </c>
      <c r="Q79">
        <v>11582</v>
      </c>
      <c r="R79">
        <f t="shared" si="4"/>
        <v>0</v>
      </c>
      <c r="T79" t="s">
        <v>1220</v>
      </c>
      <c r="U79">
        <v>200</v>
      </c>
      <c r="W79">
        <f t="shared" si="5"/>
        <v>11382</v>
      </c>
      <c r="Z79" t="s">
        <v>1219</v>
      </c>
      <c r="AA79">
        <v>11582</v>
      </c>
    </row>
    <row r="80" ht="26.1" customHeight="true" spans="1:27">
      <c r="A80" t="s">
        <v>1221</v>
      </c>
      <c r="B80">
        <v>11331</v>
      </c>
      <c r="E80">
        <f t="shared" si="3"/>
        <v>0</v>
      </c>
      <c r="F80">
        <v>11331</v>
      </c>
      <c r="H80" t="s">
        <v>1222</v>
      </c>
      <c r="I80">
        <v>194.6</v>
      </c>
      <c r="J80" t="s">
        <v>1221</v>
      </c>
      <c r="K80">
        <v>11331</v>
      </c>
      <c r="M80" t="s">
        <v>1222</v>
      </c>
      <c r="N80">
        <v>194.6</v>
      </c>
      <c r="Q80">
        <v>11331</v>
      </c>
      <c r="R80">
        <f t="shared" si="4"/>
        <v>0</v>
      </c>
      <c r="T80" t="s">
        <v>1222</v>
      </c>
      <c r="U80">
        <v>194.6</v>
      </c>
      <c r="W80">
        <f t="shared" si="5"/>
        <v>11136.4</v>
      </c>
      <c r="Z80" t="s">
        <v>1221</v>
      </c>
      <c r="AA80">
        <v>11331</v>
      </c>
    </row>
    <row r="81" ht="26.1" customHeight="true" spans="1:27">
      <c r="A81" t="s">
        <v>1223</v>
      </c>
      <c r="B81">
        <v>4736</v>
      </c>
      <c r="E81">
        <f t="shared" si="3"/>
        <v>0</v>
      </c>
      <c r="F81">
        <v>4736</v>
      </c>
      <c r="H81" t="s">
        <v>1224</v>
      </c>
      <c r="I81">
        <v>186</v>
      </c>
      <c r="J81" t="s">
        <v>1223</v>
      </c>
      <c r="K81">
        <v>4736</v>
      </c>
      <c r="M81" t="s">
        <v>1224</v>
      </c>
      <c r="N81">
        <v>186</v>
      </c>
      <c r="Q81">
        <v>4736</v>
      </c>
      <c r="R81">
        <f t="shared" si="4"/>
        <v>0</v>
      </c>
      <c r="T81" t="s">
        <v>1224</v>
      </c>
      <c r="U81">
        <v>185.8</v>
      </c>
      <c r="W81">
        <f t="shared" si="5"/>
        <v>4550.2</v>
      </c>
      <c r="Z81" t="s">
        <v>1223</v>
      </c>
      <c r="AA81">
        <v>4736</v>
      </c>
    </row>
    <row r="82" ht="26.1" customHeight="true" spans="1:27">
      <c r="A82" t="s">
        <v>1225</v>
      </c>
      <c r="B82">
        <v>4100</v>
      </c>
      <c r="E82">
        <f t="shared" si="3"/>
        <v>0</v>
      </c>
      <c r="F82">
        <v>4100</v>
      </c>
      <c r="H82" t="s">
        <v>1181</v>
      </c>
      <c r="I82">
        <v>77</v>
      </c>
      <c r="J82" t="s">
        <v>1225</v>
      </c>
      <c r="K82">
        <v>4100</v>
      </c>
      <c r="M82" t="s">
        <v>1181</v>
      </c>
      <c r="N82">
        <v>77</v>
      </c>
      <c r="Q82">
        <v>4100</v>
      </c>
      <c r="R82">
        <f t="shared" si="4"/>
        <v>0</v>
      </c>
      <c r="T82" t="s">
        <v>1181</v>
      </c>
      <c r="U82">
        <v>77</v>
      </c>
      <c r="W82">
        <f t="shared" si="5"/>
        <v>4023</v>
      </c>
      <c r="Z82" t="s">
        <v>1225</v>
      </c>
      <c r="AA82">
        <v>4100</v>
      </c>
    </row>
    <row r="83" ht="26.1" customHeight="true" spans="1:27">
      <c r="A83" t="s">
        <v>1226</v>
      </c>
      <c r="B83">
        <v>3971.368</v>
      </c>
      <c r="E83">
        <f t="shared" si="3"/>
        <v>0</v>
      </c>
      <c r="F83">
        <v>3971.368</v>
      </c>
      <c r="H83" t="s">
        <v>1183</v>
      </c>
      <c r="I83">
        <v>36</v>
      </c>
      <c r="J83" t="s">
        <v>1226</v>
      </c>
      <c r="K83">
        <v>3971.368</v>
      </c>
      <c r="M83" t="s">
        <v>1183</v>
      </c>
      <c r="N83">
        <v>36</v>
      </c>
      <c r="Q83">
        <v>3971.368</v>
      </c>
      <c r="R83">
        <f t="shared" si="4"/>
        <v>0</v>
      </c>
      <c r="T83" t="s">
        <v>1183</v>
      </c>
      <c r="U83">
        <v>36</v>
      </c>
      <c r="W83">
        <f t="shared" si="5"/>
        <v>3935.368</v>
      </c>
      <c r="Z83" t="s">
        <v>1226</v>
      </c>
      <c r="AA83">
        <v>3971.368</v>
      </c>
    </row>
    <row r="84" ht="26.1" customHeight="true" spans="1:27">
      <c r="A84" t="s">
        <v>1227</v>
      </c>
      <c r="B84">
        <v>3200</v>
      </c>
      <c r="E84">
        <f t="shared" si="3"/>
        <v>0</v>
      </c>
      <c r="F84">
        <v>3200</v>
      </c>
      <c r="G84" t="s">
        <v>1185</v>
      </c>
      <c r="H84" t="s">
        <v>1184</v>
      </c>
      <c r="I84">
        <v>2260.7</v>
      </c>
      <c r="J84" t="s">
        <v>1227</v>
      </c>
      <c r="K84">
        <v>3200</v>
      </c>
      <c r="L84" t="s">
        <v>1185</v>
      </c>
      <c r="M84" t="s">
        <v>1184</v>
      </c>
      <c r="N84">
        <v>2260.7</v>
      </c>
      <c r="Q84">
        <v>3200</v>
      </c>
      <c r="R84">
        <f t="shared" si="4"/>
        <v>0</v>
      </c>
      <c r="S84" t="s">
        <v>1185</v>
      </c>
      <c r="T84" t="s">
        <v>1184</v>
      </c>
      <c r="U84">
        <v>2260.7</v>
      </c>
      <c r="V84">
        <v>2.23259167086382</v>
      </c>
      <c r="W84">
        <f t="shared" si="5"/>
        <v>939.3</v>
      </c>
      <c r="Z84" t="s">
        <v>1227</v>
      </c>
      <c r="AA84">
        <v>3200</v>
      </c>
    </row>
    <row r="85" ht="26.1" customHeight="true" spans="1:27">
      <c r="A85" t="s">
        <v>1228</v>
      </c>
      <c r="B85">
        <v>2959</v>
      </c>
      <c r="E85">
        <f t="shared" si="3"/>
        <v>0</v>
      </c>
      <c r="F85">
        <v>2959</v>
      </c>
      <c r="H85" t="s">
        <v>1229</v>
      </c>
      <c r="I85">
        <v>1200.7</v>
      </c>
      <c r="J85" t="s">
        <v>1228</v>
      </c>
      <c r="K85">
        <v>2959</v>
      </c>
      <c r="M85" t="s">
        <v>1229</v>
      </c>
      <c r="N85">
        <v>1200.7</v>
      </c>
      <c r="Q85">
        <v>2959</v>
      </c>
      <c r="R85">
        <f t="shared" si="4"/>
        <v>0</v>
      </c>
      <c r="T85" t="s">
        <v>1229</v>
      </c>
      <c r="U85">
        <v>1200.7</v>
      </c>
      <c r="W85">
        <f t="shared" si="5"/>
        <v>1758.3</v>
      </c>
      <c r="Z85" t="s">
        <v>1228</v>
      </c>
      <c r="AA85">
        <v>2959</v>
      </c>
    </row>
    <row r="86" ht="26.1" customHeight="true" spans="1:27">
      <c r="A86" t="s">
        <v>1230</v>
      </c>
      <c r="B86">
        <v>1530.78</v>
      </c>
      <c r="E86">
        <f t="shared" si="3"/>
        <v>0</v>
      </c>
      <c r="F86">
        <v>1530.78</v>
      </c>
      <c r="H86" t="s">
        <v>1231</v>
      </c>
      <c r="I86">
        <v>1060</v>
      </c>
      <c r="J86" t="s">
        <v>1230</v>
      </c>
      <c r="K86">
        <v>1530.78</v>
      </c>
      <c r="M86" t="s">
        <v>1231</v>
      </c>
      <c r="N86">
        <v>1060</v>
      </c>
      <c r="Q86">
        <v>1530.78</v>
      </c>
      <c r="R86">
        <f t="shared" si="4"/>
        <v>0</v>
      </c>
      <c r="T86" t="s">
        <v>1231</v>
      </c>
      <c r="U86">
        <v>1060</v>
      </c>
      <c r="W86">
        <f t="shared" si="5"/>
        <v>470.78</v>
      </c>
      <c r="Z86" t="s">
        <v>1230</v>
      </c>
      <c r="AA86">
        <v>1530.78</v>
      </c>
    </row>
    <row r="87" ht="26.1" customHeight="true" spans="1:27">
      <c r="A87" t="s">
        <v>1232</v>
      </c>
      <c r="B87">
        <v>1411</v>
      </c>
      <c r="E87">
        <f t="shared" si="3"/>
        <v>0</v>
      </c>
      <c r="F87">
        <v>1411</v>
      </c>
      <c r="G87" t="s">
        <v>1188</v>
      </c>
      <c r="H87" t="s">
        <v>1186</v>
      </c>
      <c r="I87">
        <v>109514</v>
      </c>
      <c r="J87" t="s">
        <v>1232</v>
      </c>
      <c r="K87">
        <v>1411</v>
      </c>
      <c r="L87" t="s">
        <v>1188</v>
      </c>
      <c r="M87" t="s">
        <v>1186</v>
      </c>
      <c r="N87">
        <v>109514</v>
      </c>
      <c r="Q87">
        <v>1411</v>
      </c>
      <c r="R87">
        <f t="shared" si="4"/>
        <v>0</v>
      </c>
      <c r="S87" t="s">
        <v>1188</v>
      </c>
      <c r="T87" t="s">
        <v>1186</v>
      </c>
      <c r="U87">
        <v>109364</v>
      </c>
      <c r="V87">
        <v>1.18538269356875</v>
      </c>
      <c r="W87">
        <f t="shared" si="5"/>
        <v>-107953</v>
      </c>
      <c r="Z87" t="s">
        <v>1232</v>
      </c>
      <c r="AA87">
        <v>1411</v>
      </c>
    </row>
    <row r="88" ht="26.1" customHeight="true" spans="1:27">
      <c r="A88" t="s">
        <v>1228</v>
      </c>
      <c r="B88">
        <v>846</v>
      </c>
      <c r="E88">
        <f t="shared" si="3"/>
        <v>0</v>
      </c>
      <c r="F88">
        <v>846</v>
      </c>
      <c r="H88" t="s">
        <v>1191</v>
      </c>
      <c r="I88">
        <v>83884</v>
      </c>
      <c r="J88" t="s">
        <v>1228</v>
      </c>
      <c r="K88">
        <v>846</v>
      </c>
      <c r="M88" t="s">
        <v>1191</v>
      </c>
      <c r="N88">
        <v>83884</v>
      </c>
      <c r="Q88">
        <v>846</v>
      </c>
      <c r="R88">
        <f t="shared" si="4"/>
        <v>0</v>
      </c>
      <c r="T88" t="s">
        <v>1191</v>
      </c>
      <c r="U88">
        <v>83884</v>
      </c>
      <c r="W88">
        <f t="shared" si="5"/>
        <v>-83038</v>
      </c>
      <c r="Z88" t="s">
        <v>1233</v>
      </c>
      <c r="AA88">
        <v>846</v>
      </c>
    </row>
    <row r="89" ht="26.1" customHeight="true" spans="1:27">
      <c r="A89" t="s">
        <v>1234</v>
      </c>
      <c r="B89">
        <v>779</v>
      </c>
      <c r="E89">
        <f t="shared" si="3"/>
        <v>0</v>
      </c>
      <c r="F89">
        <v>779</v>
      </c>
      <c r="H89" t="s">
        <v>1192</v>
      </c>
      <c r="I89">
        <v>10000</v>
      </c>
      <c r="J89" t="s">
        <v>1234</v>
      </c>
      <c r="K89">
        <v>779</v>
      </c>
      <c r="M89" t="s">
        <v>1192</v>
      </c>
      <c r="N89">
        <v>10000</v>
      </c>
      <c r="Q89">
        <v>779</v>
      </c>
      <c r="R89">
        <f t="shared" si="4"/>
        <v>0</v>
      </c>
      <c r="T89" t="s">
        <v>1192</v>
      </c>
      <c r="U89">
        <v>10000</v>
      </c>
      <c r="W89">
        <f t="shared" si="5"/>
        <v>-9221</v>
      </c>
      <c r="Z89" t="s">
        <v>1234</v>
      </c>
      <c r="AA89">
        <v>779</v>
      </c>
    </row>
    <row r="90" ht="26.1" customHeight="true" spans="1:27">
      <c r="A90" t="s">
        <v>1235</v>
      </c>
      <c r="B90">
        <v>360</v>
      </c>
      <c r="E90">
        <f t="shared" si="3"/>
        <v>0</v>
      </c>
      <c r="F90">
        <v>360</v>
      </c>
      <c r="H90" t="s">
        <v>1236</v>
      </c>
      <c r="I90">
        <v>5000</v>
      </c>
      <c r="J90" t="s">
        <v>1235</v>
      </c>
      <c r="K90">
        <v>360</v>
      </c>
      <c r="M90" t="s">
        <v>1236</v>
      </c>
      <c r="N90">
        <v>5000</v>
      </c>
      <c r="Q90">
        <v>360</v>
      </c>
      <c r="R90">
        <f t="shared" si="4"/>
        <v>0</v>
      </c>
      <c r="T90" t="s">
        <v>1236</v>
      </c>
      <c r="U90">
        <v>5000</v>
      </c>
      <c r="W90">
        <f t="shared" si="5"/>
        <v>-4640</v>
      </c>
      <c r="Z90" t="s">
        <v>1235</v>
      </c>
      <c r="AA90">
        <v>360</v>
      </c>
    </row>
    <row r="91" ht="26.1" customHeight="true" spans="1:27">
      <c r="A91" t="s">
        <v>1237</v>
      </c>
      <c r="B91">
        <v>186.438</v>
      </c>
      <c r="E91">
        <f t="shared" si="3"/>
        <v>0</v>
      </c>
      <c r="F91">
        <v>186.438</v>
      </c>
      <c r="H91" t="s">
        <v>1193</v>
      </c>
      <c r="I91">
        <v>4000</v>
      </c>
      <c r="J91" t="s">
        <v>1237</v>
      </c>
      <c r="K91">
        <v>186.438</v>
      </c>
      <c r="M91" t="s">
        <v>1193</v>
      </c>
      <c r="N91">
        <v>4000</v>
      </c>
      <c r="Q91">
        <v>186.438</v>
      </c>
      <c r="R91">
        <f t="shared" si="4"/>
        <v>0</v>
      </c>
      <c r="T91" t="s">
        <v>1193</v>
      </c>
      <c r="U91">
        <v>4000</v>
      </c>
      <c r="W91">
        <f t="shared" si="5"/>
        <v>-3813.562</v>
      </c>
      <c r="Z91" t="s">
        <v>1237</v>
      </c>
      <c r="AA91">
        <v>186.438</v>
      </c>
    </row>
    <row r="92" ht="26.1" customHeight="true" spans="1:28">
      <c r="A92" t="s">
        <v>1238</v>
      </c>
      <c r="B92" t="e">
        <f>表2!#REF!</f>
        <v>#REF!</v>
      </c>
      <c r="C92">
        <v>206</v>
      </c>
      <c r="E92" t="e">
        <f t="shared" si="3"/>
        <v>#REF!</v>
      </c>
      <c r="F92">
        <v>609137</v>
      </c>
      <c r="H92" t="s">
        <v>1239</v>
      </c>
      <c r="I92">
        <v>2600</v>
      </c>
      <c r="J92" t="s">
        <v>1238</v>
      </c>
      <c r="K92">
        <v>609147</v>
      </c>
      <c r="M92" t="s">
        <v>1239</v>
      </c>
      <c r="N92">
        <v>2600</v>
      </c>
      <c r="Q92">
        <v>797251</v>
      </c>
      <c r="R92" t="e">
        <f t="shared" si="4"/>
        <v>#REF!</v>
      </c>
      <c r="T92" t="s">
        <v>1239</v>
      </c>
      <c r="U92">
        <v>2600</v>
      </c>
      <c r="W92" t="e">
        <f t="shared" si="5"/>
        <v>#REF!</v>
      </c>
      <c r="Y92" t="s">
        <v>1240</v>
      </c>
      <c r="Z92" t="s">
        <v>1238</v>
      </c>
      <c r="AA92">
        <v>797251</v>
      </c>
      <c r="AB92">
        <v>0.733956770023485</v>
      </c>
    </row>
    <row r="93" ht="26.1" customHeight="true" spans="1:27">
      <c r="A93" t="s">
        <v>1144</v>
      </c>
      <c r="B93">
        <v>491431</v>
      </c>
      <c r="E93">
        <f t="shared" si="3"/>
        <v>0</v>
      </c>
      <c r="F93">
        <v>491431</v>
      </c>
      <c r="H93" t="s">
        <v>1241</v>
      </c>
      <c r="I93">
        <v>1600</v>
      </c>
      <c r="J93" t="s">
        <v>1144</v>
      </c>
      <c r="K93">
        <v>491431</v>
      </c>
      <c r="M93" t="s">
        <v>1241</v>
      </c>
      <c r="N93">
        <v>1600</v>
      </c>
      <c r="Q93">
        <v>591431</v>
      </c>
      <c r="R93">
        <f t="shared" si="4"/>
        <v>-100000</v>
      </c>
      <c r="T93" t="s">
        <v>1241</v>
      </c>
      <c r="U93">
        <v>1600</v>
      </c>
      <c r="W93">
        <f t="shared" si="5"/>
        <v>489831</v>
      </c>
      <c r="Z93" t="s">
        <v>1145</v>
      </c>
      <c r="AA93">
        <v>591431</v>
      </c>
    </row>
    <row r="94" ht="26.1" customHeight="true" spans="1:27">
      <c r="A94" t="s">
        <v>1151</v>
      </c>
      <c r="B94">
        <v>180040</v>
      </c>
      <c r="E94">
        <f t="shared" si="3"/>
        <v>0</v>
      </c>
      <c r="F94">
        <v>180040</v>
      </c>
      <c r="H94" t="s">
        <v>1242</v>
      </c>
      <c r="I94">
        <v>1520</v>
      </c>
      <c r="J94" t="s">
        <v>1151</v>
      </c>
      <c r="K94">
        <v>180040</v>
      </c>
      <c r="M94" t="s">
        <v>1242</v>
      </c>
      <c r="N94">
        <v>1520</v>
      </c>
      <c r="Q94">
        <v>180040</v>
      </c>
      <c r="R94">
        <f t="shared" si="4"/>
        <v>0</v>
      </c>
      <c r="T94" t="s">
        <v>1242</v>
      </c>
      <c r="U94">
        <v>1520</v>
      </c>
      <c r="W94">
        <f t="shared" si="5"/>
        <v>178520</v>
      </c>
      <c r="Z94" t="s">
        <v>1151</v>
      </c>
      <c r="AA94">
        <v>180040</v>
      </c>
    </row>
    <row r="95" ht="26.1" customHeight="true" spans="1:27">
      <c r="A95" t="s">
        <v>1243</v>
      </c>
      <c r="B95">
        <v>1625</v>
      </c>
      <c r="E95">
        <f t="shared" si="3"/>
        <v>0</v>
      </c>
      <c r="F95">
        <v>1625</v>
      </c>
      <c r="H95" t="s">
        <v>1244</v>
      </c>
      <c r="I95">
        <v>760</v>
      </c>
      <c r="J95" t="s">
        <v>1243</v>
      </c>
      <c r="K95">
        <v>1625</v>
      </c>
      <c r="M95" t="s">
        <v>1244</v>
      </c>
      <c r="N95">
        <v>760</v>
      </c>
      <c r="Q95">
        <v>1625</v>
      </c>
      <c r="R95">
        <f t="shared" si="4"/>
        <v>0</v>
      </c>
      <c r="T95" t="s">
        <v>1244</v>
      </c>
      <c r="U95">
        <v>760</v>
      </c>
      <c r="W95">
        <f t="shared" si="5"/>
        <v>865</v>
      </c>
      <c r="Z95" t="s">
        <v>1243</v>
      </c>
      <c r="AA95">
        <v>1625</v>
      </c>
    </row>
    <row r="96" ht="26.1" customHeight="true" spans="1:27">
      <c r="A96" t="s">
        <v>1245</v>
      </c>
      <c r="B96">
        <v>256</v>
      </c>
      <c r="E96">
        <f t="shared" si="3"/>
        <v>0</v>
      </c>
      <c r="F96">
        <v>256</v>
      </c>
      <c r="H96" t="s">
        <v>1246</v>
      </c>
      <c r="I96">
        <v>150</v>
      </c>
      <c r="J96" t="s">
        <v>1245</v>
      </c>
      <c r="K96">
        <v>256</v>
      </c>
      <c r="M96" t="s">
        <v>1246</v>
      </c>
      <c r="N96">
        <v>150</v>
      </c>
      <c r="Q96">
        <v>256</v>
      </c>
      <c r="R96">
        <f t="shared" si="4"/>
        <v>0</v>
      </c>
      <c r="S96" t="s">
        <v>1198</v>
      </c>
      <c r="T96" t="s">
        <v>1196</v>
      </c>
      <c r="U96">
        <v>1500881.777945</v>
      </c>
      <c r="V96">
        <v>1.14091745057202</v>
      </c>
      <c r="W96">
        <f t="shared" si="5"/>
        <v>-1500625.777945</v>
      </c>
      <c r="Z96" t="s">
        <v>1245</v>
      </c>
      <c r="AA96">
        <v>256</v>
      </c>
    </row>
    <row r="97" ht="26.1" customHeight="true" spans="1:27">
      <c r="A97" t="s">
        <v>1247</v>
      </c>
      <c r="B97">
        <v>210</v>
      </c>
      <c r="E97">
        <f t="shared" si="3"/>
        <v>0</v>
      </c>
      <c r="F97">
        <v>210</v>
      </c>
      <c r="G97" t="s">
        <v>1198</v>
      </c>
      <c r="H97" t="s">
        <v>1196</v>
      </c>
      <c r="I97">
        <v>1387494.932945</v>
      </c>
      <c r="J97" t="s">
        <v>1247</v>
      </c>
      <c r="K97">
        <v>210</v>
      </c>
      <c r="L97" t="s">
        <v>1198</v>
      </c>
      <c r="M97" t="s">
        <v>1196</v>
      </c>
      <c r="N97">
        <v>1387494.932945</v>
      </c>
      <c r="Q97">
        <v>210</v>
      </c>
      <c r="R97">
        <f t="shared" si="4"/>
        <v>0</v>
      </c>
      <c r="T97" t="s">
        <v>1201</v>
      </c>
      <c r="U97">
        <v>474116.71</v>
      </c>
      <c r="W97">
        <f t="shared" si="5"/>
        <v>-473906.71</v>
      </c>
      <c r="Z97" t="s">
        <v>1247</v>
      </c>
      <c r="AA97">
        <v>210</v>
      </c>
    </row>
    <row r="98" ht="26.1" customHeight="true" spans="1:27">
      <c r="A98" t="s">
        <v>1248</v>
      </c>
      <c r="B98">
        <v>109</v>
      </c>
      <c r="E98">
        <f t="shared" si="3"/>
        <v>0</v>
      </c>
      <c r="F98">
        <v>109</v>
      </c>
      <c r="H98" t="s">
        <v>1201</v>
      </c>
      <c r="I98">
        <v>360729.71</v>
      </c>
      <c r="J98" t="s">
        <v>1248</v>
      </c>
      <c r="K98">
        <v>109</v>
      </c>
      <c r="M98" t="s">
        <v>1201</v>
      </c>
      <c r="N98">
        <v>360729.71</v>
      </c>
      <c r="Q98">
        <v>109</v>
      </c>
      <c r="R98">
        <f t="shared" si="4"/>
        <v>0</v>
      </c>
      <c r="T98" t="s">
        <v>1249</v>
      </c>
      <c r="U98">
        <v>300394.907045</v>
      </c>
      <c r="W98">
        <f t="shared" si="5"/>
        <v>-300285.907045</v>
      </c>
      <c r="Z98" t="s">
        <v>1248</v>
      </c>
      <c r="AA98">
        <v>109</v>
      </c>
    </row>
    <row r="99" ht="26.1" customHeight="true" spans="1:28">
      <c r="A99" t="s">
        <v>1250</v>
      </c>
      <c r="B99" t="e">
        <f>表2!#REF!</f>
        <v>#REF!</v>
      </c>
      <c r="C99">
        <v>207</v>
      </c>
      <c r="E99" t="e">
        <f t="shared" si="3"/>
        <v>#REF!</v>
      </c>
      <c r="F99">
        <v>296404.72</v>
      </c>
      <c r="H99" t="s">
        <v>1249</v>
      </c>
      <c r="I99">
        <v>300394.907045</v>
      </c>
      <c r="J99" t="s">
        <v>1250</v>
      </c>
      <c r="K99">
        <v>296404.72</v>
      </c>
      <c r="M99" t="s">
        <v>1249</v>
      </c>
      <c r="N99">
        <v>300394.907045</v>
      </c>
      <c r="Q99">
        <v>299530.04</v>
      </c>
      <c r="R99" t="e">
        <f t="shared" si="4"/>
        <v>#REF!</v>
      </c>
      <c r="T99" t="s">
        <v>1251</v>
      </c>
      <c r="U99">
        <v>171183</v>
      </c>
      <c r="W99" t="e">
        <f t="shared" si="5"/>
        <v>#REF!</v>
      </c>
      <c r="Y99" t="s">
        <v>1252</v>
      </c>
      <c r="Z99" t="s">
        <v>1250</v>
      </c>
      <c r="AA99">
        <v>299530.04</v>
      </c>
      <c r="AB99">
        <v>1.5521799100282</v>
      </c>
    </row>
    <row r="100" ht="26.1" customHeight="true" spans="1:27">
      <c r="A100" t="s">
        <v>1253</v>
      </c>
      <c r="B100">
        <v>115067</v>
      </c>
      <c r="E100">
        <f t="shared" si="3"/>
        <v>0</v>
      </c>
      <c r="F100">
        <v>115067</v>
      </c>
      <c r="H100" t="s">
        <v>1251</v>
      </c>
      <c r="I100">
        <v>171183</v>
      </c>
      <c r="J100" t="s">
        <v>1253</v>
      </c>
      <c r="K100">
        <v>115067</v>
      </c>
      <c r="M100" t="s">
        <v>1251</v>
      </c>
      <c r="N100">
        <v>171183</v>
      </c>
      <c r="Q100">
        <v>115067</v>
      </c>
      <c r="R100">
        <f t="shared" si="4"/>
        <v>0</v>
      </c>
      <c r="T100" t="s">
        <v>1254</v>
      </c>
      <c r="U100">
        <v>93459.51</v>
      </c>
      <c r="W100">
        <f t="shared" si="5"/>
        <v>21607.49</v>
      </c>
      <c r="Z100" t="s">
        <v>1255</v>
      </c>
      <c r="AA100">
        <v>115067</v>
      </c>
    </row>
    <row r="101" ht="26.1" customHeight="true" spans="1:27">
      <c r="A101" t="s">
        <v>1153</v>
      </c>
      <c r="B101">
        <v>75331.35</v>
      </c>
      <c r="E101">
        <f t="shared" si="3"/>
        <v>0</v>
      </c>
      <c r="F101">
        <v>75331.35</v>
      </c>
      <c r="H101" t="s">
        <v>1254</v>
      </c>
      <c r="I101">
        <v>93459.51</v>
      </c>
      <c r="J101" t="s">
        <v>1153</v>
      </c>
      <c r="K101">
        <v>75331.35</v>
      </c>
      <c r="M101" t="s">
        <v>1254</v>
      </c>
      <c r="N101">
        <v>93459.51</v>
      </c>
      <c r="Q101">
        <v>75331.35</v>
      </c>
      <c r="R101">
        <f t="shared" si="4"/>
        <v>0</v>
      </c>
      <c r="T101" t="s">
        <v>1202</v>
      </c>
      <c r="U101">
        <v>76910.981</v>
      </c>
      <c r="W101">
        <f t="shared" si="5"/>
        <v>-1579.63099999999</v>
      </c>
      <c r="Z101" t="s">
        <v>1153</v>
      </c>
      <c r="AA101">
        <v>75331.35</v>
      </c>
    </row>
    <row r="102" ht="26.1" customHeight="true" spans="1:27">
      <c r="A102" t="s">
        <v>1256</v>
      </c>
      <c r="B102">
        <v>60000</v>
      </c>
      <c r="E102">
        <f t="shared" si="3"/>
        <v>0</v>
      </c>
      <c r="F102">
        <v>60000</v>
      </c>
      <c r="H102" t="s">
        <v>1202</v>
      </c>
      <c r="I102">
        <v>76910.981</v>
      </c>
      <c r="J102" t="s">
        <v>1256</v>
      </c>
      <c r="K102">
        <v>60000</v>
      </c>
      <c r="M102" t="s">
        <v>1202</v>
      </c>
      <c r="N102">
        <v>76910.981</v>
      </c>
      <c r="Q102">
        <v>60000</v>
      </c>
      <c r="R102">
        <f t="shared" si="4"/>
        <v>0</v>
      </c>
      <c r="T102" t="s">
        <v>1257</v>
      </c>
      <c r="U102">
        <v>62240</v>
      </c>
      <c r="W102">
        <f t="shared" si="5"/>
        <v>-2240</v>
      </c>
      <c r="Z102" t="s">
        <v>1256</v>
      </c>
      <c r="AA102">
        <v>60000</v>
      </c>
    </row>
    <row r="103" ht="26.1" customHeight="true" spans="1:27">
      <c r="A103" t="s">
        <v>1258</v>
      </c>
      <c r="B103">
        <v>19200.15</v>
      </c>
      <c r="E103">
        <f t="shared" si="3"/>
        <v>0</v>
      </c>
      <c r="F103">
        <v>19200.15</v>
      </c>
      <c r="H103" t="s">
        <v>1257</v>
      </c>
      <c r="I103">
        <v>62240</v>
      </c>
      <c r="J103" t="s">
        <v>1258</v>
      </c>
      <c r="K103">
        <v>19200.15</v>
      </c>
      <c r="M103" t="s">
        <v>1257</v>
      </c>
      <c r="N103">
        <v>62240</v>
      </c>
      <c r="Q103">
        <v>19200.15</v>
      </c>
      <c r="R103">
        <f t="shared" si="4"/>
        <v>0</v>
      </c>
      <c r="T103" t="s">
        <v>1205</v>
      </c>
      <c r="U103">
        <v>37540.49</v>
      </c>
      <c r="W103">
        <f t="shared" si="5"/>
        <v>-18340.34</v>
      </c>
      <c r="Z103" t="s">
        <v>1258</v>
      </c>
      <c r="AA103">
        <v>19200.15</v>
      </c>
    </row>
    <row r="104" ht="26.1" customHeight="true" spans="1:27">
      <c r="A104" t="s">
        <v>1259</v>
      </c>
      <c r="B104">
        <v>9615</v>
      </c>
      <c r="E104">
        <f t="shared" si="3"/>
        <v>0</v>
      </c>
      <c r="F104">
        <v>9615</v>
      </c>
      <c r="H104" t="s">
        <v>1205</v>
      </c>
      <c r="I104">
        <v>37540.49</v>
      </c>
      <c r="J104" t="s">
        <v>1259</v>
      </c>
      <c r="K104">
        <v>9615</v>
      </c>
      <c r="M104" t="s">
        <v>1205</v>
      </c>
      <c r="N104">
        <v>37540.49</v>
      </c>
      <c r="Q104">
        <v>9615</v>
      </c>
      <c r="R104">
        <f t="shared" si="4"/>
        <v>0</v>
      </c>
      <c r="T104" t="s">
        <v>1260</v>
      </c>
      <c r="U104">
        <v>36000</v>
      </c>
      <c r="W104">
        <f t="shared" si="5"/>
        <v>-26385</v>
      </c>
      <c r="Z104" t="s">
        <v>1259</v>
      </c>
      <c r="AA104">
        <v>9615</v>
      </c>
    </row>
    <row r="105" ht="26.1" customHeight="true" spans="1:27">
      <c r="A105" t="s">
        <v>1261</v>
      </c>
      <c r="B105">
        <v>4093</v>
      </c>
      <c r="E105">
        <f t="shared" si="3"/>
        <v>0</v>
      </c>
      <c r="F105">
        <v>4093</v>
      </c>
      <c r="H105" t="s">
        <v>1260</v>
      </c>
      <c r="I105">
        <v>36000</v>
      </c>
      <c r="J105" t="s">
        <v>1261</v>
      </c>
      <c r="K105">
        <v>4093</v>
      </c>
      <c r="M105" t="s">
        <v>1260</v>
      </c>
      <c r="N105">
        <v>36000</v>
      </c>
      <c r="Q105">
        <v>4093</v>
      </c>
      <c r="R105">
        <f t="shared" si="4"/>
        <v>0</v>
      </c>
      <c r="T105" t="s">
        <v>1262</v>
      </c>
      <c r="U105">
        <v>31349.2712</v>
      </c>
      <c r="W105">
        <f t="shared" si="5"/>
        <v>-27256.2712</v>
      </c>
      <c r="Z105" t="s">
        <v>1261</v>
      </c>
      <c r="AA105">
        <v>4093</v>
      </c>
    </row>
    <row r="106" ht="26.1" customHeight="true" spans="1:27">
      <c r="A106" t="s">
        <v>1263</v>
      </c>
      <c r="B106">
        <v>2943</v>
      </c>
      <c r="E106">
        <f t="shared" si="3"/>
        <v>0</v>
      </c>
      <c r="F106">
        <v>2943</v>
      </c>
      <c r="H106" t="s">
        <v>1262</v>
      </c>
      <c r="I106">
        <v>32128.7688</v>
      </c>
      <c r="J106" t="s">
        <v>1263</v>
      </c>
      <c r="K106">
        <v>2943</v>
      </c>
      <c r="M106" t="s">
        <v>1262</v>
      </c>
      <c r="N106">
        <v>32128.7688</v>
      </c>
      <c r="Q106">
        <v>2943</v>
      </c>
      <c r="R106">
        <f t="shared" si="4"/>
        <v>0</v>
      </c>
      <c r="T106" t="s">
        <v>1161</v>
      </c>
      <c r="U106">
        <v>28605</v>
      </c>
      <c r="W106">
        <f t="shared" si="5"/>
        <v>-25662</v>
      </c>
      <c r="Z106" t="s">
        <v>1263</v>
      </c>
      <c r="AA106">
        <v>2943</v>
      </c>
    </row>
    <row r="107" ht="26.1" customHeight="true" spans="1:27">
      <c r="A107" t="s">
        <v>1264</v>
      </c>
      <c r="B107">
        <v>2020</v>
      </c>
      <c r="E107">
        <f t="shared" si="3"/>
        <v>0</v>
      </c>
      <c r="F107">
        <v>2020</v>
      </c>
      <c r="H107" t="s">
        <v>1161</v>
      </c>
      <c r="I107">
        <v>28605</v>
      </c>
      <c r="J107" t="s">
        <v>1264</v>
      </c>
      <c r="K107">
        <v>2020</v>
      </c>
      <c r="M107" t="s">
        <v>1161</v>
      </c>
      <c r="N107">
        <v>28605</v>
      </c>
      <c r="Q107">
        <v>2020</v>
      </c>
      <c r="R107">
        <f t="shared" si="4"/>
        <v>0</v>
      </c>
      <c r="T107" t="s">
        <v>1208</v>
      </c>
      <c r="U107">
        <v>23166.6</v>
      </c>
      <c r="W107">
        <f t="shared" si="5"/>
        <v>-21146.6</v>
      </c>
      <c r="Z107" t="s">
        <v>1264</v>
      </c>
      <c r="AA107">
        <v>2020</v>
      </c>
    </row>
    <row r="108" ht="26.1" customHeight="true" spans="1:27">
      <c r="A108" t="s">
        <v>1265</v>
      </c>
      <c r="B108">
        <v>1530</v>
      </c>
      <c r="E108">
        <f t="shared" si="3"/>
        <v>0</v>
      </c>
      <c r="F108">
        <v>1530</v>
      </c>
      <c r="H108" t="s">
        <v>1208</v>
      </c>
      <c r="I108">
        <v>23166.6</v>
      </c>
      <c r="J108" t="s">
        <v>1265</v>
      </c>
      <c r="K108">
        <v>1530</v>
      </c>
      <c r="M108" t="s">
        <v>1208</v>
      </c>
      <c r="N108">
        <v>23166.6</v>
      </c>
      <c r="Q108">
        <v>1530</v>
      </c>
      <c r="R108">
        <f t="shared" si="4"/>
        <v>0</v>
      </c>
      <c r="T108" t="s">
        <v>1209</v>
      </c>
      <c r="U108">
        <v>21528.012</v>
      </c>
      <c r="W108">
        <f t="shared" si="5"/>
        <v>-19998.012</v>
      </c>
      <c r="Z108" t="s">
        <v>1266</v>
      </c>
      <c r="AA108">
        <v>1530</v>
      </c>
    </row>
    <row r="109" ht="26.1" customHeight="true" spans="1:27">
      <c r="A109" t="s">
        <v>1267</v>
      </c>
      <c r="B109">
        <v>108</v>
      </c>
      <c r="E109">
        <f t="shared" si="3"/>
        <v>0</v>
      </c>
      <c r="F109">
        <v>108</v>
      </c>
      <c r="H109" t="s">
        <v>1209</v>
      </c>
      <c r="I109">
        <v>21528.012</v>
      </c>
      <c r="J109" t="s">
        <v>1267</v>
      </c>
      <c r="K109">
        <v>108</v>
      </c>
      <c r="M109" t="s">
        <v>1209</v>
      </c>
      <c r="N109">
        <v>21528.012</v>
      </c>
      <c r="Q109">
        <v>108</v>
      </c>
      <c r="R109">
        <f t="shared" si="4"/>
        <v>0</v>
      </c>
      <c r="T109" t="s">
        <v>1268</v>
      </c>
      <c r="U109">
        <v>21176</v>
      </c>
      <c r="W109">
        <f t="shared" si="5"/>
        <v>-21068</v>
      </c>
      <c r="Z109" t="s">
        <v>1267</v>
      </c>
      <c r="AA109">
        <v>108</v>
      </c>
    </row>
    <row r="110" ht="26.1" customHeight="true" spans="1:28">
      <c r="A110" t="s">
        <v>1269</v>
      </c>
      <c r="B110" t="e">
        <f>表2!#REF!</f>
        <v>#REF!</v>
      </c>
      <c r="C110">
        <v>208</v>
      </c>
      <c r="E110" t="e">
        <f t="shared" si="3"/>
        <v>#REF!</v>
      </c>
      <c r="F110">
        <v>1176816.9</v>
      </c>
      <c r="H110" t="s">
        <v>1268</v>
      </c>
      <c r="I110">
        <v>21176</v>
      </c>
      <c r="J110" t="s">
        <v>1269</v>
      </c>
      <c r="K110">
        <v>1176696.9</v>
      </c>
      <c r="M110" t="s">
        <v>1268</v>
      </c>
      <c r="N110">
        <v>21176</v>
      </c>
      <c r="Q110">
        <v>1060054.9</v>
      </c>
      <c r="R110" t="e">
        <f t="shared" si="4"/>
        <v>#REF!</v>
      </c>
      <c r="T110" t="s">
        <v>1270</v>
      </c>
      <c r="U110">
        <v>15680</v>
      </c>
      <c r="W110" t="e">
        <f t="shared" si="5"/>
        <v>#REF!</v>
      </c>
      <c r="Y110" t="s">
        <v>1271</v>
      </c>
      <c r="Z110" t="s">
        <v>1269</v>
      </c>
      <c r="AA110">
        <v>1060054.9</v>
      </c>
      <c r="AB110">
        <v>0.980802534158866</v>
      </c>
    </row>
    <row r="111" ht="26.1" customHeight="true" spans="1:27">
      <c r="A111" t="s">
        <v>1272</v>
      </c>
      <c r="B111">
        <v>508310</v>
      </c>
      <c r="E111">
        <f t="shared" si="3"/>
        <v>0</v>
      </c>
      <c r="F111">
        <v>508310</v>
      </c>
      <c r="H111" t="s">
        <v>1270</v>
      </c>
      <c r="I111">
        <v>15680</v>
      </c>
      <c r="J111" t="s">
        <v>1272</v>
      </c>
      <c r="K111">
        <v>508310</v>
      </c>
      <c r="M111" t="s">
        <v>1270</v>
      </c>
      <c r="N111">
        <v>15680</v>
      </c>
      <c r="R111">
        <f t="shared" si="4"/>
        <v>508310</v>
      </c>
      <c r="T111" t="s">
        <v>1273</v>
      </c>
      <c r="U111">
        <v>13520</v>
      </c>
      <c r="W111">
        <f t="shared" si="5"/>
        <v>494790</v>
      </c>
      <c r="Z111" t="s">
        <v>1161</v>
      </c>
      <c r="AA111">
        <v>123550</v>
      </c>
    </row>
    <row r="112" ht="26.1" customHeight="true" spans="1:27">
      <c r="A112" t="s">
        <v>1161</v>
      </c>
      <c r="B112">
        <v>123550</v>
      </c>
      <c r="E112">
        <f t="shared" si="3"/>
        <v>0</v>
      </c>
      <c r="F112">
        <v>123550</v>
      </c>
      <c r="H112" t="s">
        <v>1273</v>
      </c>
      <c r="I112">
        <v>13520</v>
      </c>
      <c r="J112" t="s">
        <v>1161</v>
      </c>
      <c r="K112">
        <v>123550</v>
      </c>
      <c r="M112" t="s">
        <v>1273</v>
      </c>
      <c r="N112">
        <v>13520</v>
      </c>
      <c r="Q112">
        <v>123550</v>
      </c>
      <c r="R112">
        <f t="shared" si="4"/>
        <v>0</v>
      </c>
      <c r="T112" t="s">
        <v>1274</v>
      </c>
      <c r="U112">
        <v>12800</v>
      </c>
      <c r="W112">
        <f t="shared" si="5"/>
        <v>110750</v>
      </c>
      <c r="Z112" t="s">
        <v>1161</v>
      </c>
      <c r="AA112">
        <v>123550</v>
      </c>
    </row>
    <row r="113" ht="26.1" customHeight="true" spans="1:27">
      <c r="A113" t="s">
        <v>1275</v>
      </c>
      <c r="B113">
        <v>104751</v>
      </c>
      <c r="E113">
        <f t="shared" si="3"/>
        <v>0</v>
      </c>
      <c r="F113">
        <v>104751</v>
      </c>
      <c r="H113" t="s">
        <v>1274</v>
      </c>
      <c r="I113">
        <v>12800</v>
      </c>
      <c r="J113" t="s">
        <v>1275</v>
      </c>
      <c r="K113">
        <v>104751</v>
      </c>
      <c r="M113" t="s">
        <v>1274</v>
      </c>
      <c r="N113">
        <v>12800</v>
      </c>
      <c r="Q113">
        <v>104751</v>
      </c>
      <c r="R113">
        <f t="shared" si="4"/>
        <v>0</v>
      </c>
      <c r="T113" t="s">
        <v>1218</v>
      </c>
      <c r="U113">
        <v>11640</v>
      </c>
      <c r="W113">
        <f t="shared" si="5"/>
        <v>93111</v>
      </c>
      <c r="Z113" t="s">
        <v>1275</v>
      </c>
      <c r="AA113">
        <v>104751</v>
      </c>
    </row>
    <row r="114" ht="26.1" customHeight="true" spans="1:27">
      <c r="A114" t="s">
        <v>1276</v>
      </c>
      <c r="B114">
        <v>91293.75</v>
      </c>
      <c r="E114">
        <f t="shared" si="3"/>
        <v>0</v>
      </c>
      <c r="F114">
        <v>91293.75</v>
      </c>
      <c r="H114" t="s">
        <v>1218</v>
      </c>
      <c r="I114">
        <v>11640</v>
      </c>
      <c r="J114" t="s">
        <v>1276</v>
      </c>
      <c r="K114">
        <v>91293.75</v>
      </c>
      <c r="M114" t="s">
        <v>1218</v>
      </c>
      <c r="N114">
        <v>11640</v>
      </c>
      <c r="Q114">
        <v>91293.75</v>
      </c>
      <c r="R114">
        <f t="shared" si="4"/>
        <v>0</v>
      </c>
      <c r="T114" t="s">
        <v>1277</v>
      </c>
      <c r="U114">
        <v>11582</v>
      </c>
      <c r="W114">
        <f t="shared" si="5"/>
        <v>79711.75</v>
      </c>
      <c r="Z114" t="s">
        <v>1276</v>
      </c>
      <c r="AA114">
        <v>91293.75</v>
      </c>
    </row>
    <row r="115" ht="26.1" customHeight="true" spans="1:27">
      <c r="A115" t="s">
        <v>1152</v>
      </c>
      <c r="B115">
        <v>82545</v>
      </c>
      <c r="E115">
        <f t="shared" si="3"/>
        <v>0</v>
      </c>
      <c r="F115">
        <v>82545</v>
      </c>
      <c r="H115" t="s">
        <v>1277</v>
      </c>
      <c r="I115">
        <v>11582</v>
      </c>
      <c r="J115" t="s">
        <v>1152</v>
      </c>
      <c r="K115">
        <v>82545</v>
      </c>
      <c r="M115" t="s">
        <v>1277</v>
      </c>
      <c r="N115">
        <v>11582</v>
      </c>
      <c r="Q115">
        <v>82545</v>
      </c>
      <c r="R115">
        <f t="shared" si="4"/>
        <v>0</v>
      </c>
      <c r="T115" t="s">
        <v>1221</v>
      </c>
      <c r="U115">
        <v>11331</v>
      </c>
      <c r="W115">
        <f t="shared" si="5"/>
        <v>71214</v>
      </c>
      <c r="Z115" t="s">
        <v>1152</v>
      </c>
      <c r="AA115">
        <v>82545</v>
      </c>
    </row>
    <row r="116" ht="26.1" customHeight="true" spans="1:27">
      <c r="A116" t="s">
        <v>1278</v>
      </c>
      <c r="B116">
        <v>77944</v>
      </c>
      <c r="E116">
        <f t="shared" si="3"/>
        <v>0</v>
      </c>
      <c r="F116">
        <v>77944</v>
      </c>
      <c r="H116" t="s">
        <v>1221</v>
      </c>
      <c r="I116">
        <v>11331</v>
      </c>
      <c r="J116" t="s">
        <v>1278</v>
      </c>
      <c r="K116">
        <v>77944</v>
      </c>
      <c r="M116" t="s">
        <v>1221</v>
      </c>
      <c r="N116">
        <v>11331</v>
      </c>
      <c r="Q116">
        <v>77944</v>
      </c>
      <c r="R116">
        <f t="shared" si="4"/>
        <v>0</v>
      </c>
      <c r="T116" t="s">
        <v>1279</v>
      </c>
      <c r="U116">
        <v>8773.7107</v>
      </c>
      <c r="W116">
        <f t="shared" si="5"/>
        <v>69170.2893</v>
      </c>
      <c r="Z116" t="s">
        <v>1278</v>
      </c>
      <c r="AA116">
        <v>77944</v>
      </c>
    </row>
    <row r="117" ht="26.1" customHeight="true" spans="1:27">
      <c r="A117" t="s">
        <v>1280</v>
      </c>
      <c r="B117">
        <v>22690</v>
      </c>
      <c r="E117">
        <f t="shared" si="3"/>
        <v>0</v>
      </c>
      <c r="F117">
        <v>22690</v>
      </c>
      <c r="H117" t="s">
        <v>1279</v>
      </c>
      <c r="I117">
        <v>8773.7107</v>
      </c>
      <c r="J117" t="s">
        <v>1280</v>
      </c>
      <c r="K117">
        <v>22690</v>
      </c>
      <c r="M117" t="s">
        <v>1279</v>
      </c>
      <c r="N117">
        <v>8773.7107</v>
      </c>
      <c r="Q117">
        <v>22690</v>
      </c>
      <c r="R117">
        <f t="shared" si="4"/>
        <v>0</v>
      </c>
      <c r="T117" t="s">
        <v>1281</v>
      </c>
      <c r="U117">
        <v>6878</v>
      </c>
      <c r="W117">
        <f t="shared" si="5"/>
        <v>15812</v>
      </c>
      <c r="Z117" t="s">
        <v>1280</v>
      </c>
      <c r="AA117">
        <v>22690</v>
      </c>
    </row>
    <row r="118" ht="26.1" customHeight="true" spans="1:27">
      <c r="A118" t="s">
        <v>1282</v>
      </c>
      <c r="B118">
        <v>4183</v>
      </c>
      <c r="E118">
        <f t="shared" si="3"/>
        <v>0</v>
      </c>
      <c r="F118">
        <v>4183</v>
      </c>
      <c r="H118" t="s">
        <v>1281</v>
      </c>
      <c r="I118">
        <v>6878</v>
      </c>
      <c r="J118" t="s">
        <v>1282</v>
      </c>
      <c r="K118">
        <v>4183</v>
      </c>
      <c r="M118" t="s">
        <v>1281</v>
      </c>
      <c r="N118">
        <v>6878</v>
      </c>
      <c r="Q118">
        <v>4183</v>
      </c>
      <c r="R118">
        <f t="shared" si="4"/>
        <v>0</v>
      </c>
      <c r="T118" t="s">
        <v>1226</v>
      </c>
      <c r="U118">
        <v>5425.368</v>
      </c>
      <c r="W118">
        <f t="shared" si="5"/>
        <v>-1242.368</v>
      </c>
      <c r="Z118" t="s">
        <v>1282</v>
      </c>
      <c r="AA118">
        <v>4183</v>
      </c>
    </row>
    <row r="119" ht="26.1" customHeight="true" spans="1:27">
      <c r="A119" t="s">
        <v>1283</v>
      </c>
      <c r="B119">
        <v>3872</v>
      </c>
      <c r="E119">
        <f t="shared" si="3"/>
        <v>0</v>
      </c>
      <c r="F119">
        <v>3872</v>
      </c>
      <c r="H119" t="s">
        <v>1226</v>
      </c>
      <c r="I119">
        <v>5425.368</v>
      </c>
      <c r="J119" t="s">
        <v>1283</v>
      </c>
      <c r="K119">
        <v>3872</v>
      </c>
      <c r="M119" t="s">
        <v>1226</v>
      </c>
      <c r="N119">
        <v>5425.368</v>
      </c>
      <c r="Q119">
        <v>3872</v>
      </c>
      <c r="R119">
        <f t="shared" si="4"/>
        <v>0</v>
      </c>
      <c r="T119" t="s">
        <v>1223</v>
      </c>
      <c r="U119">
        <v>4736</v>
      </c>
      <c r="W119">
        <f t="shared" si="5"/>
        <v>-864</v>
      </c>
      <c r="Z119" t="s">
        <v>1283</v>
      </c>
      <c r="AA119">
        <v>3872</v>
      </c>
    </row>
    <row r="120" ht="26.1" customHeight="true" spans="1:27">
      <c r="A120" t="s">
        <v>1284</v>
      </c>
      <c r="B120">
        <v>2052.9</v>
      </c>
      <c r="E120">
        <f t="shared" si="3"/>
        <v>0</v>
      </c>
      <c r="F120">
        <v>2052.9</v>
      </c>
      <c r="H120" t="s">
        <v>1223</v>
      </c>
      <c r="I120">
        <v>4736</v>
      </c>
      <c r="J120" t="s">
        <v>1284</v>
      </c>
      <c r="K120">
        <v>2052.9</v>
      </c>
      <c r="M120" t="s">
        <v>1223</v>
      </c>
      <c r="N120">
        <v>4736</v>
      </c>
      <c r="Q120">
        <v>2052.9</v>
      </c>
      <c r="R120">
        <f t="shared" si="4"/>
        <v>0</v>
      </c>
      <c r="T120" t="s">
        <v>1225</v>
      </c>
      <c r="U120">
        <v>4100</v>
      </c>
      <c r="W120">
        <f t="shared" si="5"/>
        <v>-2047.1</v>
      </c>
      <c r="Z120" t="s">
        <v>1284</v>
      </c>
      <c r="AA120">
        <v>2052.9</v>
      </c>
    </row>
    <row r="121" ht="26.1" customHeight="true" spans="1:27">
      <c r="A121" t="s">
        <v>1285</v>
      </c>
      <c r="B121">
        <v>1450</v>
      </c>
      <c r="E121">
        <f t="shared" si="3"/>
        <v>0</v>
      </c>
      <c r="F121">
        <v>1450</v>
      </c>
      <c r="H121" t="s">
        <v>1225</v>
      </c>
      <c r="I121">
        <v>4100</v>
      </c>
      <c r="J121" t="s">
        <v>1285</v>
      </c>
      <c r="K121">
        <v>1450</v>
      </c>
      <c r="M121" t="s">
        <v>1225</v>
      </c>
      <c r="N121">
        <v>4100</v>
      </c>
      <c r="Q121">
        <v>1450</v>
      </c>
      <c r="R121">
        <f t="shared" si="4"/>
        <v>0</v>
      </c>
      <c r="T121" t="s">
        <v>1227</v>
      </c>
      <c r="U121">
        <v>3200</v>
      </c>
      <c r="W121">
        <f t="shared" si="5"/>
        <v>-1750</v>
      </c>
      <c r="Z121" t="s">
        <v>1285</v>
      </c>
      <c r="AA121">
        <v>1450</v>
      </c>
    </row>
    <row r="122" ht="26.1" customHeight="true" spans="1:27">
      <c r="A122" t="s">
        <v>1286</v>
      </c>
      <c r="B122">
        <v>439.75</v>
      </c>
      <c r="E122">
        <f t="shared" si="3"/>
        <v>0</v>
      </c>
      <c r="F122">
        <v>439.75</v>
      </c>
      <c r="H122" t="s">
        <v>1227</v>
      </c>
      <c r="I122">
        <v>3200</v>
      </c>
      <c r="J122" t="s">
        <v>1286</v>
      </c>
      <c r="K122">
        <v>439.75</v>
      </c>
      <c r="M122" t="s">
        <v>1227</v>
      </c>
      <c r="N122">
        <v>3200</v>
      </c>
      <c r="Q122">
        <v>439.75</v>
      </c>
      <c r="R122">
        <f t="shared" si="4"/>
        <v>0</v>
      </c>
      <c r="T122" t="s">
        <v>1287</v>
      </c>
      <c r="U122">
        <v>2959</v>
      </c>
      <c r="W122">
        <f t="shared" si="5"/>
        <v>-2519.25</v>
      </c>
      <c r="Z122" t="s">
        <v>1286</v>
      </c>
      <c r="AA122">
        <v>439.75</v>
      </c>
    </row>
    <row r="123" ht="26.1" customHeight="true" spans="1:27">
      <c r="A123" t="s">
        <v>1288</v>
      </c>
      <c r="B123">
        <v>396</v>
      </c>
      <c r="E123">
        <f t="shared" si="3"/>
        <v>0</v>
      </c>
      <c r="F123">
        <v>396</v>
      </c>
      <c r="H123" t="s">
        <v>1287</v>
      </c>
      <c r="I123">
        <v>2959</v>
      </c>
      <c r="J123" t="s">
        <v>1288</v>
      </c>
      <c r="K123">
        <v>396</v>
      </c>
      <c r="M123" t="s">
        <v>1287</v>
      </c>
      <c r="N123">
        <v>2959</v>
      </c>
      <c r="Q123">
        <v>396</v>
      </c>
      <c r="R123">
        <f t="shared" si="4"/>
        <v>0</v>
      </c>
      <c r="T123" t="s">
        <v>1289</v>
      </c>
      <c r="U123">
        <v>2327</v>
      </c>
      <c r="W123">
        <f t="shared" si="5"/>
        <v>-1931</v>
      </c>
      <c r="Z123" t="s">
        <v>1288</v>
      </c>
      <c r="AA123">
        <v>396</v>
      </c>
    </row>
    <row r="124" ht="26.1" customHeight="true" spans="1:27">
      <c r="A124" t="s">
        <v>1290</v>
      </c>
      <c r="B124">
        <v>366</v>
      </c>
      <c r="E124">
        <f t="shared" si="3"/>
        <v>0</v>
      </c>
      <c r="F124">
        <v>366</v>
      </c>
      <c r="H124" t="s">
        <v>1289</v>
      </c>
      <c r="I124">
        <v>2327</v>
      </c>
      <c r="J124" t="s">
        <v>1290</v>
      </c>
      <c r="K124">
        <v>366</v>
      </c>
      <c r="M124" t="s">
        <v>1289</v>
      </c>
      <c r="N124">
        <v>2327</v>
      </c>
      <c r="Q124">
        <v>366</v>
      </c>
      <c r="R124">
        <f t="shared" si="4"/>
        <v>0</v>
      </c>
      <c r="T124" t="s">
        <v>1291</v>
      </c>
      <c r="U124">
        <v>1600</v>
      </c>
      <c r="W124">
        <f t="shared" si="5"/>
        <v>-1234</v>
      </c>
      <c r="Z124" t="s">
        <v>1290</v>
      </c>
      <c r="AA124">
        <v>366</v>
      </c>
    </row>
    <row r="125" ht="26.1" customHeight="true" spans="1:27">
      <c r="A125" t="s">
        <v>1292</v>
      </c>
      <c r="B125">
        <v>200</v>
      </c>
      <c r="E125">
        <f t="shared" si="3"/>
        <v>0</v>
      </c>
      <c r="F125">
        <v>200</v>
      </c>
      <c r="H125" t="s">
        <v>1291</v>
      </c>
      <c r="I125">
        <v>1600</v>
      </c>
      <c r="J125" t="s">
        <v>1292</v>
      </c>
      <c r="K125">
        <v>200</v>
      </c>
      <c r="M125" t="s">
        <v>1291</v>
      </c>
      <c r="N125">
        <v>1600</v>
      </c>
      <c r="Q125">
        <v>200</v>
      </c>
      <c r="R125">
        <f t="shared" si="4"/>
        <v>0</v>
      </c>
      <c r="T125" t="s">
        <v>1293</v>
      </c>
      <c r="U125">
        <v>1546</v>
      </c>
      <c r="W125">
        <f t="shared" si="5"/>
        <v>-1346</v>
      </c>
      <c r="Z125" t="s">
        <v>1292</v>
      </c>
      <c r="AA125">
        <v>200</v>
      </c>
    </row>
    <row r="126" ht="26.1" customHeight="true" spans="1:27">
      <c r="A126" t="s">
        <v>1294</v>
      </c>
      <c r="B126">
        <v>132</v>
      </c>
      <c r="E126">
        <f t="shared" si="3"/>
        <v>0</v>
      </c>
      <c r="F126">
        <v>132</v>
      </c>
      <c r="H126" t="s">
        <v>1295</v>
      </c>
      <c r="I126">
        <v>1530.78</v>
      </c>
      <c r="J126" t="s">
        <v>1294</v>
      </c>
      <c r="K126">
        <v>132</v>
      </c>
      <c r="M126" t="s">
        <v>1295</v>
      </c>
      <c r="N126">
        <v>1530.78</v>
      </c>
      <c r="Q126">
        <v>132</v>
      </c>
      <c r="R126">
        <f t="shared" si="4"/>
        <v>0</v>
      </c>
      <c r="T126" t="s">
        <v>1295</v>
      </c>
      <c r="U126">
        <v>1530.78</v>
      </c>
      <c r="W126">
        <f t="shared" si="5"/>
        <v>-1398.78</v>
      </c>
      <c r="Z126" t="s">
        <v>1294</v>
      </c>
      <c r="AA126">
        <v>132</v>
      </c>
    </row>
    <row r="127" ht="26.1" customHeight="true" spans="1:28">
      <c r="A127" t="s">
        <v>1296</v>
      </c>
      <c r="B127" t="e">
        <f>表2!#REF!</f>
        <v>#REF!</v>
      </c>
      <c r="C127">
        <v>210</v>
      </c>
      <c r="E127" t="e">
        <f t="shared" si="3"/>
        <v>#REF!</v>
      </c>
      <c r="F127">
        <v>1618643.7</v>
      </c>
      <c r="H127" t="s">
        <v>1297</v>
      </c>
      <c r="I127">
        <v>1411</v>
      </c>
      <c r="J127" t="s">
        <v>1296</v>
      </c>
      <c r="K127">
        <v>1623450.41</v>
      </c>
      <c r="M127" t="s">
        <v>1297</v>
      </c>
      <c r="N127">
        <v>1411</v>
      </c>
      <c r="Q127">
        <v>1838867.94</v>
      </c>
      <c r="R127" t="e">
        <f t="shared" si="4"/>
        <v>#REF!</v>
      </c>
      <c r="T127" t="s">
        <v>1297</v>
      </c>
      <c r="U127">
        <v>1411</v>
      </c>
      <c r="W127" t="e">
        <f t="shared" si="5"/>
        <v>#REF!</v>
      </c>
      <c r="Y127" t="s">
        <v>1298</v>
      </c>
      <c r="Z127" t="s">
        <v>1296</v>
      </c>
      <c r="AA127">
        <v>1838867.94</v>
      </c>
      <c r="AB127">
        <v>1.26465722982599</v>
      </c>
    </row>
    <row r="128" ht="26.1" customHeight="true" spans="1:27">
      <c r="A128" t="s">
        <v>1299</v>
      </c>
      <c r="B128">
        <v>773114.63</v>
      </c>
      <c r="E128">
        <f t="shared" si="3"/>
        <v>0</v>
      </c>
      <c r="F128">
        <v>773114.63</v>
      </c>
      <c r="H128" t="s">
        <v>1300</v>
      </c>
      <c r="I128">
        <v>846</v>
      </c>
      <c r="J128" t="s">
        <v>1299</v>
      </c>
      <c r="K128">
        <v>773114.63</v>
      </c>
      <c r="M128" t="s">
        <v>1300</v>
      </c>
      <c r="N128">
        <v>846</v>
      </c>
      <c r="Q128">
        <v>773114.63</v>
      </c>
      <c r="R128">
        <f t="shared" si="4"/>
        <v>0</v>
      </c>
      <c r="T128" t="s">
        <v>1300</v>
      </c>
      <c r="U128">
        <v>846</v>
      </c>
      <c r="W128">
        <f t="shared" si="5"/>
        <v>772268.63</v>
      </c>
      <c r="Z128" t="s">
        <v>1301</v>
      </c>
      <c r="AA128">
        <v>773114.63</v>
      </c>
    </row>
    <row r="129" ht="26.1" customHeight="true" spans="1:27">
      <c r="A129" t="s">
        <v>1256</v>
      </c>
      <c r="B129">
        <v>240000</v>
      </c>
      <c r="E129">
        <f t="shared" si="3"/>
        <v>0</v>
      </c>
      <c r="F129">
        <v>240000</v>
      </c>
      <c r="H129" t="s">
        <v>1302</v>
      </c>
      <c r="I129">
        <v>779</v>
      </c>
      <c r="J129" t="s">
        <v>1256</v>
      </c>
      <c r="K129">
        <v>240000</v>
      </c>
      <c r="M129" t="s">
        <v>1302</v>
      </c>
      <c r="N129">
        <v>779</v>
      </c>
      <c r="Q129">
        <v>240000</v>
      </c>
      <c r="R129">
        <f t="shared" si="4"/>
        <v>0</v>
      </c>
      <c r="T129" t="s">
        <v>1302</v>
      </c>
      <c r="U129">
        <v>779</v>
      </c>
      <c r="W129">
        <f t="shared" si="5"/>
        <v>239221</v>
      </c>
      <c r="Z129" t="s">
        <v>1256</v>
      </c>
      <c r="AA129">
        <v>240000</v>
      </c>
    </row>
    <row r="130" ht="26.1" customHeight="true" spans="1:27">
      <c r="A130" t="s">
        <v>1303</v>
      </c>
      <c r="B130">
        <v>158891.89</v>
      </c>
      <c r="E130">
        <f t="shared" si="3"/>
        <v>0</v>
      </c>
      <c r="F130">
        <v>158891.89</v>
      </c>
      <c r="H130" t="s">
        <v>1293</v>
      </c>
      <c r="I130">
        <v>766.6574</v>
      </c>
      <c r="J130" t="s">
        <v>1303</v>
      </c>
      <c r="K130">
        <v>158891.89</v>
      </c>
      <c r="M130" t="s">
        <v>1293</v>
      </c>
      <c r="N130">
        <v>766.6574</v>
      </c>
      <c r="Q130">
        <v>158891.89</v>
      </c>
      <c r="R130">
        <f t="shared" si="4"/>
        <v>0</v>
      </c>
      <c r="T130" t="s">
        <v>1235</v>
      </c>
      <c r="U130">
        <v>360</v>
      </c>
      <c r="W130">
        <f t="shared" si="5"/>
        <v>158531.89</v>
      </c>
      <c r="Z130" t="s">
        <v>1303</v>
      </c>
      <c r="AA130">
        <v>158891.89</v>
      </c>
    </row>
    <row r="131" ht="26.1" customHeight="true" spans="1:27">
      <c r="A131" t="s">
        <v>1304</v>
      </c>
      <c r="B131">
        <v>112573.75</v>
      </c>
      <c r="E131">
        <f t="shared" si="3"/>
        <v>0</v>
      </c>
      <c r="F131">
        <v>112573.75</v>
      </c>
      <c r="H131" t="s">
        <v>1235</v>
      </c>
      <c r="I131">
        <v>360</v>
      </c>
      <c r="J131" t="s">
        <v>1304</v>
      </c>
      <c r="K131">
        <v>112573.75</v>
      </c>
      <c r="M131" t="s">
        <v>1235</v>
      </c>
      <c r="N131">
        <v>360</v>
      </c>
      <c r="Q131">
        <v>112573.75</v>
      </c>
      <c r="R131">
        <f t="shared" si="4"/>
        <v>0</v>
      </c>
      <c r="T131" t="s">
        <v>1237</v>
      </c>
      <c r="U131">
        <v>186.438</v>
      </c>
      <c r="W131">
        <f t="shared" si="5"/>
        <v>112387.312</v>
      </c>
      <c r="Z131" t="s">
        <v>1304</v>
      </c>
      <c r="AA131">
        <v>112573.75</v>
      </c>
    </row>
    <row r="132" ht="26.1" customHeight="true" spans="1:27">
      <c r="A132" t="s">
        <v>1305</v>
      </c>
      <c r="B132">
        <v>35092</v>
      </c>
      <c r="E132">
        <f t="shared" si="3"/>
        <v>0</v>
      </c>
      <c r="F132">
        <v>35092</v>
      </c>
      <c r="H132" t="s">
        <v>1237</v>
      </c>
      <c r="I132">
        <v>186.438</v>
      </c>
      <c r="J132" t="s">
        <v>1305</v>
      </c>
      <c r="K132">
        <v>35092</v>
      </c>
      <c r="M132" t="s">
        <v>1237</v>
      </c>
      <c r="N132">
        <v>186.438</v>
      </c>
      <c r="Q132">
        <v>35092</v>
      </c>
      <c r="R132">
        <f t="shared" si="4"/>
        <v>0</v>
      </c>
      <c r="S132" t="s">
        <v>1240</v>
      </c>
      <c r="T132" t="s">
        <v>1238</v>
      </c>
      <c r="U132">
        <v>697251</v>
      </c>
      <c r="V132">
        <v>0.641895829363205</v>
      </c>
      <c r="W132">
        <f t="shared" si="5"/>
        <v>-662159</v>
      </c>
      <c r="Z132" t="s">
        <v>1305</v>
      </c>
      <c r="AA132">
        <v>35092</v>
      </c>
    </row>
    <row r="133" ht="26.1" customHeight="true" spans="1:27">
      <c r="A133" t="s">
        <v>1306</v>
      </c>
      <c r="B133">
        <v>19930</v>
      </c>
      <c r="E133">
        <f t="shared" si="3"/>
        <v>0</v>
      </c>
      <c r="F133">
        <v>19930</v>
      </c>
      <c r="G133" t="s">
        <v>1240</v>
      </c>
      <c r="H133" t="s">
        <v>1238</v>
      </c>
      <c r="I133">
        <v>609137</v>
      </c>
      <c r="J133" t="s">
        <v>1306</v>
      </c>
      <c r="K133">
        <v>19930</v>
      </c>
      <c r="L133" t="s">
        <v>1240</v>
      </c>
      <c r="M133" t="s">
        <v>1238</v>
      </c>
      <c r="N133">
        <v>609147</v>
      </c>
      <c r="Q133">
        <v>19930</v>
      </c>
      <c r="R133">
        <f t="shared" ref="R133:R196" si="6">B133-Q133</f>
        <v>0</v>
      </c>
      <c r="T133" t="s">
        <v>1145</v>
      </c>
      <c r="U133">
        <v>491431</v>
      </c>
      <c r="W133">
        <f t="shared" si="5"/>
        <v>-471501</v>
      </c>
      <c r="Z133" t="s">
        <v>1306</v>
      </c>
      <c r="AA133">
        <v>19930</v>
      </c>
    </row>
    <row r="134" ht="26.1" customHeight="true" spans="1:27">
      <c r="A134" t="s">
        <v>1307</v>
      </c>
      <c r="B134">
        <v>9474.17</v>
      </c>
      <c r="E134">
        <f t="shared" ref="E134:E197" si="7">B134-F134</f>
        <v>0</v>
      </c>
      <c r="F134">
        <v>9474.17</v>
      </c>
      <c r="H134" t="s">
        <v>1145</v>
      </c>
      <c r="I134">
        <v>391431</v>
      </c>
      <c r="J134" t="s">
        <v>1307</v>
      </c>
      <c r="K134">
        <v>9474.17</v>
      </c>
      <c r="M134" t="s">
        <v>1145</v>
      </c>
      <c r="N134">
        <v>391431</v>
      </c>
      <c r="Q134">
        <v>9474.17</v>
      </c>
      <c r="R134">
        <f t="shared" si="6"/>
        <v>0</v>
      </c>
      <c r="T134" t="s">
        <v>1151</v>
      </c>
      <c r="U134">
        <v>180040</v>
      </c>
      <c r="W134">
        <f t="shared" ref="W134:W197" si="8">B134-U134</f>
        <v>-170565.83</v>
      </c>
      <c r="Z134" t="s">
        <v>1307</v>
      </c>
      <c r="AA134">
        <v>9474.17</v>
      </c>
    </row>
    <row r="135" ht="26.1" customHeight="true" spans="1:27">
      <c r="A135" t="s">
        <v>1308</v>
      </c>
      <c r="B135">
        <v>8124</v>
      </c>
      <c r="E135">
        <f t="shared" si="7"/>
        <v>0</v>
      </c>
      <c r="F135">
        <v>8124</v>
      </c>
      <c r="H135" t="s">
        <v>1151</v>
      </c>
      <c r="I135">
        <v>190996</v>
      </c>
      <c r="J135" t="s">
        <v>1308</v>
      </c>
      <c r="K135">
        <v>8124</v>
      </c>
      <c r="M135" t="s">
        <v>1151</v>
      </c>
      <c r="N135">
        <v>190996</v>
      </c>
      <c r="Q135">
        <v>8124</v>
      </c>
      <c r="R135">
        <f t="shared" si="6"/>
        <v>0</v>
      </c>
      <c r="T135" t="s">
        <v>1309</v>
      </c>
      <c r="U135">
        <v>20180</v>
      </c>
      <c r="W135">
        <f t="shared" si="8"/>
        <v>-12056</v>
      </c>
      <c r="Z135" t="s">
        <v>1308</v>
      </c>
      <c r="AA135">
        <v>8124</v>
      </c>
    </row>
    <row r="136" ht="26.1" customHeight="true" spans="1:27">
      <c r="A136" t="s">
        <v>1310</v>
      </c>
      <c r="B136">
        <v>4162.37</v>
      </c>
      <c r="E136">
        <f t="shared" si="7"/>
        <v>0</v>
      </c>
      <c r="F136">
        <v>4162.37</v>
      </c>
      <c r="H136" t="s">
        <v>1309</v>
      </c>
      <c r="I136">
        <v>20180</v>
      </c>
      <c r="J136" t="s">
        <v>1310</v>
      </c>
      <c r="K136">
        <v>4162.37</v>
      </c>
      <c r="M136" t="s">
        <v>1309</v>
      </c>
      <c r="N136">
        <v>20180</v>
      </c>
      <c r="Q136">
        <v>4162.37</v>
      </c>
      <c r="R136">
        <f t="shared" si="6"/>
        <v>0</v>
      </c>
      <c r="T136" t="s">
        <v>1311</v>
      </c>
      <c r="U136">
        <v>3000</v>
      </c>
      <c r="W136">
        <f t="shared" si="8"/>
        <v>1162.37</v>
      </c>
      <c r="Z136" t="s">
        <v>1310</v>
      </c>
      <c r="AA136">
        <v>4162.37</v>
      </c>
    </row>
    <row r="137" ht="26.1" customHeight="true" spans="1:27">
      <c r="A137" t="s">
        <v>1312</v>
      </c>
      <c r="B137">
        <v>1524</v>
      </c>
      <c r="E137">
        <f t="shared" si="7"/>
        <v>0</v>
      </c>
      <c r="F137">
        <v>1524</v>
      </c>
      <c r="H137" t="s">
        <v>1311</v>
      </c>
      <c r="I137">
        <v>3000</v>
      </c>
      <c r="J137" t="s">
        <v>1312</v>
      </c>
      <c r="K137">
        <v>1524</v>
      </c>
      <c r="M137" t="s">
        <v>1311</v>
      </c>
      <c r="N137">
        <v>3000</v>
      </c>
      <c r="Q137">
        <v>1524</v>
      </c>
      <c r="R137">
        <f t="shared" si="6"/>
        <v>0</v>
      </c>
      <c r="T137" t="s">
        <v>1313</v>
      </c>
      <c r="U137">
        <v>1625</v>
      </c>
      <c r="W137">
        <f t="shared" si="8"/>
        <v>-101</v>
      </c>
      <c r="Z137" t="s">
        <v>1312</v>
      </c>
      <c r="AA137">
        <v>1524</v>
      </c>
    </row>
    <row r="138" ht="26.1" customHeight="true" spans="1:27">
      <c r="A138" t="s">
        <v>1314</v>
      </c>
      <c r="B138">
        <v>1190</v>
      </c>
      <c r="E138">
        <f t="shared" si="7"/>
        <v>0</v>
      </c>
      <c r="F138">
        <v>1190</v>
      </c>
      <c r="H138" t="s">
        <v>1313</v>
      </c>
      <c r="I138">
        <v>1625</v>
      </c>
      <c r="J138" t="s">
        <v>1314</v>
      </c>
      <c r="K138">
        <v>1190</v>
      </c>
      <c r="M138" t="s">
        <v>1313</v>
      </c>
      <c r="N138">
        <v>1625</v>
      </c>
      <c r="Q138">
        <v>1190</v>
      </c>
      <c r="R138">
        <f t="shared" si="6"/>
        <v>0</v>
      </c>
      <c r="T138" t="s">
        <v>1315</v>
      </c>
      <c r="U138">
        <v>400</v>
      </c>
      <c r="W138">
        <f t="shared" si="8"/>
        <v>790</v>
      </c>
      <c r="Z138" t="s">
        <v>1314</v>
      </c>
      <c r="AA138">
        <v>1190</v>
      </c>
    </row>
    <row r="139" ht="26.1" customHeight="true" spans="1:27">
      <c r="A139" t="s">
        <v>1316</v>
      </c>
      <c r="B139">
        <v>665</v>
      </c>
      <c r="E139">
        <f t="shared" si="7"/>
        <v>0</v>
      </c>
      <c r="F139">
        <v>665</v>
      </c>
      <c r="H139" t="s">
        <v>1317</v>
      </c>
      <c r="I139">
        <v>940</v>
      </c>
      <c r="J139" t="s">
        <v>1316</v>
      </c>
      <c r="K139">
        <v>665</v>
      </c>
      <c r="M139" t="s">
        <v>1317</v>
      </c>
      <c r="N139">
        <v>940</v>
      </c>
      <c r="Q139">
        <v>665</v>
      </c>
      <c r="R139">
        <f t="shared" si="6"/>
        <v>0</v>
      </c>
      <c r="T139" t="s">
        <v>1245</v>
      </c>
      <c r="U139">
        <v>256</v>
      </c>
      <c r="W139">
        <f t="shared" si="8"/>
        <v>409</v>
      </c>
      <c r="Z139" t="s">
        <v>1316</v>
      </c>
      <c r="AA139">
        <v>665</v>
      </c>
    </row>
    <row r="140" ht="26.1" customHeight="true" spans="1:27">
      <c r="A140" t="s">
        <v>1318</v>
      </c>
      <c r="B140">
        <v>300</v>
      </c>
      <c r="E140">
        <f t="shared" si="7"/>
        <v>0</v>
      </c>
      <c r="F140">
        <v>300</v>
      </c>
      <c r="H140" t="s">
        <v>1315</v>
      </c>
      <c r="I140">
        <v>400</v>
      </c>
      <c r="J140" t="s">
        <v>1318</v>
      </c>
      <c r="K140">
        <v>300</v>
      </c>
      <c r="M140" t="s">
        <v>1315</v>
      </c>
      <c r="N140">
        <v>400</v>
      </c>
      <c r="Q140">
        <v>300</v>
      </c>
      <c r="R140">
        <f t="shared" si="6"/>
        <v>0</v>
      </c>
      <c r="T140" t="s">
        <v>1247</v>
      </c>
      <c r="U140">
        <v>210</v>
      </c>
      <c r="W140">
        <f t="shared" si="8"/>
        <v>90</v>
      </c>
      <c r="Z140" t="s">
        <v>1318</v>
      </c>
      <c r="AA140">
        <v>300</v>
      </c>
    </row>
    <row r="141" ht="26.1" customHeight="true" spans="1:28">
      <c r="A141" t="s">
        <v>1319</v>
      </c>
      <c r="B141" t="e">
        <f>表2!#REF!</f>
        <v>#REF!</v>
      </c>
      <c r="C141">
        <v>211</v>
      </c>
      <c r="E141" t="e">
        <f t="shared" si="7"/>
        <v>#REF!</v>
      </c>
      <c r="F141">
        <v>407788.3</v>
      </c>
      <c r="H141" t="s">
        <v>1245</v>
      </c>
      <c r="I141">
        <v>256</v>
      </c>
      <c r="J141" t="s">
        <v>1319</v>
      </c>
      <c r="K141">
        <v>407788.3</v>
      </c>
      <c r="M141" t="s">
        <v>1245</v>
      </c>
      <c r="N141">
        <v>256</v>
      </c>
      <c r="Q141">
        <v>439773.3</v>
      </c>
      <c r="R141" t="e">
        <f t="shared" si="6"/>
        <v>#REF!</v>
      </c>
      <c r="T141" t="s">
        <v>1248</v>
      </c>
      <c r="U141">
        <v>109</v>
      </c>
      <c r="W141" t="e">
        <f t="shared" si="8"/>
        <v>#REF!</v>
      </c>
      <c r="Y141" t="s">
        <v>1320</v>
      </c>
      <c r="Z141" t="s">
        <v>1319</v>
      </c>
      <c r="AA141">
        <v>439773.3</v>
      </c>
      <c r="AB141">
        <v>1.14622800844476</v>
      </c>
    </row>
    <row r="142" ht="26.1" customHeight="true" spans="1:27">
      <c r="A142" t="s">
        <v>1321</v>
      </c>
      <c r="B142">
        <v>253780</v>
      </c>
      <c r="E142">
        <f t="shared" si="7"/>
        <v>0</v>
      </c>
      <c r="F142">
        <v>253780</v>
      </c>
      <c r="H142" t="s">
        <v>1247</v>
      </c>
      <c r="I142">
        <v>200</v>
      </c>
      <c r="J142" t="s">
        <v>1321</v>
      </c>
      <c r="K142">
        <v>253780</v>
      </c>
      <c r="M142" t="s">
        <v>1247</v>
      </c>
      <c r="N142">
        <v>210</v>
      </c>
      <c r="Q142">
        <v>253780</v>
      </c>
      <c r="R142">
        <f t="shared" si="6"/>
        <v>0</v>
      </c>
      <c r="S142" t="s">
        <v>1252</v>
      </c>
      <c r="T142" t="s">
        <v>1250</v>
      </c>
      <c r="U142">
        <v>299530.04</v>
      </c>
      <c r="V142">
        <v>1.5521799100282</v>
      </c>
      <c r="W142">
        <f t="shared" si="8"/>
        <v>-45750.04</v>
      </c>
      <c r="Z142" t="s">
        <v>1322</v>
      </c>
      <c r="AA142">
        <v>253780</v>
      </c>
    </row>
    <row r="143" ht="26.1" customHeight="true" spans="1:27">
      <c r="A143" t="s">
        <v>1323</v>
      </c>
      <c r="B143">
        <v>68000</v>
      </c>
      <c r="E143">
        <f t="shared" si="7"/>
        <v>0</v>
      </c>
      <c r="F143">
        <v>68000</v>
      </c>
      <c r="H143" t="s">
        <v>1248</v>
      </c>
      <c r="I143">
        <v>109</v>
      </c>
      <c r="J143" t="s">
        <v>1323</v>
      </c>
      <c r="K143">
        <v>68000</v>
      </c>
      <c r="M143" t="s">
        <v>1248</v>
      </c>
      <c r="N143">
        <v>109</v>
      </c>
      <c r="Q143">
        <v>68000</v>
      </c>
      <c r="R143">
        <f t="shared" si="6"/>
        <v>0</v>
      </c>
      <c r="T143" t="s">
        <v>1255</v>
      </c>
      <c r="U143">
        <v>115067</v>
      </c>
      <c r="W143">
        <f t="shared" si="8"/>
        <v>-47067</v>
      </c>
      <c r="Z143" t="s">
        <v>1323</v>
      </c>
      <c r="AA143">
        <v>68000</v>
      </c>
    </row>
    <row r="144" ht="26.1" customHeight="true" spans="1:27">
      <c r="A144" t="s">
        <v>1256</v>
      </c>
      <c r="B144">
        <v>50000</v>
      </c>
      <c r="E144">
        <f t="shared" si="7"/>
        <v>0</v>
      </c>
      <c r="F144">
        <v>50000</v>
      </c>
      <c r="G144" t="s">
        <v>1252</v>
      </c>
      <c r="H144" t="s">
        <v>1250</v>
      </c>
      <c r="I144">
        <v>296404.72</v>
      </c>
      <c r="J144" t="s">
        <v>1256</v>
      </c>
      <c r="K144">
        <v>50000</v>
      </c>
      <c r="L144" t="s">
        <v>1252</v>
      </c>
      <c r="M144" t="s">
        <v>1250</v>
      </c>
      <c r="N144">
        <v>296404.72</v>
      </c>
      <c r="Q144">
        <v>50000</v>
      </c>
      <c r="R144">
        <f t="shared" si="6"/>
        <v>0</v>
      </c>
      <c r="T144" t="s">
        <v>1153</v>
      </c>
      <c r="U144">
        <v>75331.35</v>
      </c>
      <c r="W144">
        <f t="shared" si="8"/>
        <v>-25331.35</v>
      </c>
      <c r="Z144" t="s">
        <v>1256</v>
      </c>
      <c r="AA144">
        <v>50000</v>
      </c>
    </row>
    <row r="145" ht="26.1" customHeight="true" spans="1:27">
      <c r="A145" t="s">
        <v>1254</v>
      </c>
      <c r="B145">
        <v>30000</v>
      </c>
      <c r="E145">
        <f t="shared" si="7"/>
        <v>0</v>
      </c>
      <c r="F145">
        <v>30000</v>
      </c>
      <c r="H145" t="s">
        <v>1255</v>
      </c>
      <c r="I145">
        <v>115067</v>
      </c>
      <c r="J145" t="s">
        <v>1254</v>
      </c>
      <c r="K145">
        <v>30000</v>
      </c>
      <c r="M145" t="s">
        <v>1255</v>
      </c>
      <c r="N145">
        <v>115067</v>
      </c>
      <c r="Q145">
        <v>30000</v>
      </c>
      <c r="R145">
        <f t="shared" si="6"/>
        <v>0</v>
      </c>
      <c r="T145" t="s">
        <v>1256</v>
      </c>
      <c r="U145">
        <v>60000</v>
      </c>
      <c r="W145">
        <f t="shared" si="8"/>
        <v>-30000</v>
      </c>
      <c r="Z145" t="s">
        <v>1254</v>
      </c>
      <c r="AA145">
        <v>30000</v>
      </c>
    </row>
    <row r="146" ht="26.1" customHeight="true" spans="1:27">
      <c r="A146" t="s">
        <v>1324</v>
      </c>
      <c r="B146">
        <v>23100</v>
      </c>
      <c r="E146">
        <f t="shared" si="7"/>
        <v>0</v>
      </c>
      <c r="F146">
        <v>23100</v>
      </c>
      <c r="H146" t="s">
        <v>1153</v>
      </c>
      <c r="I146">
        <v>71108.35</v>
      </c>
      <c r="J146" t="s">
        <v>1324</v>
      </c>
      <c r="K146">
        <v>23100</v>
      </c>
      <c r="M146" t="s">
        <v>1153</v>
      </c>
      <c r="N146">
        <v>71108.35</v>
      </c>
      <c r="Q146">
        <v>23100</v>
      </c>
      <c r="R146">
        <f t="shared" si="6"/>
        <v>0</v>
      </c>
      <c r="T146" t="s">
        <v>1325</v>
      </c>
      <c r="U146">
        <v>19200.15</v>
      </c>
      <c r="W146">
        <f t="shared" si="8"/>
        <v>3899.85</v>
      </c>
      <c r="Z146" t="s">
        <v>1324</v>
      </c>
      <c r="AA146">
        <v>23100</v>
      </c>
    </row>
    <row r="147" ht="26.1" customHeight="true" spans="1:27">
      <c r="A147" t="s">
        <v>1326</v>
      </c>
      <c r="B147">
        <v>10000</v>
      </c>
      <c r="E147">
        <f t="shared" si="7"/>
        <v>0</v>
      </c>
      <c r="F147">
        <v>10000</v>
      </c>
      <c r="H147" t="s">
        <v>1256</v>
      </c>
      <c r="I147">
        <v>60000</v>
      </c>
      <c r="J147" t="s">
        <v>1326</v>
      </c>
      <c r="K147">
        <v>10000</v>
      </c>
      <c r="M147" t="s">
        <v>1256</v>
      </c>
      <c r="N147">
        <v>60000</v>
      </c>
      <c r="Q147">
        <v>10000</v>
      </c>
      <c r="R147">
        <f t="shared" si="6"/>
        <v>0</v>
      </c>
      <c r="T147" t="s">
        <v>1327</v>
      </c>
      <c r="U147">
        <v>9622.54</v>
      </c>
      <c r="W147">
        <f t="shared" si="8"/>
        <v>377.459999999999</v>
      </c>
      <c r="Z147" t="s">
        <v>1328</v>
      </c>
      <c r="AA147">
        <v>10000</v>
      </c>
    </row>
    <row r="148" ht="26.1" customHeight="true" spans="1:27">
      <c r="A148" t="s">
        <v>1329</v>
      </c>
      <c r="B148">
        <v>2400</v>
      </c>
      <c r="E148">
        <f t="shared" si="7"/>
        <v>0</v>
      </c>
      <c r="F148">
        <v>2400</v>
      </c>
      <c r="H148" t="s">
        <v>1325</v>
      </c>
      <c r="I148">
        <v>20297.83</v>
      </c>
      <c r="J148" t="s">
        <v>1329</v>
      </c>
      <c r="K148">
        <v>2400</v>
      </c>
      <c r="M148" t="s">
        <v>1325</v>
      </c>
      <c r="N148">
        <v>20297.83</v>
      </c>
      <c r="Q148">
        <v>2400</v>
      </c>
      <c r="R148">
        <f t="shared" si="6"/>
        <v>0</v>
      </c>
      <c r="T148" t="s">
        <v>1330</v>
      </c>
      <c r="U148">
        <v>9615</v>
      </c>
      <c r="W148">
        <f t="shared" si="8"/>
        <v>-7215</v>
      </c>
      <c r="Z148" t="s">
        <v>1329</v>
      </c>
      <c r="AA148">
        <v>2400</v>
      </c>
    </row>
    <row r="149" ht="26.1" customHeight="true" spans="1:28">
      <c r="A149" t="s">
        <v>1331</v>
      </c>
      <c r="B149" t="e">
        <f>表2!#REF!</f>
        <v>#REF!</v>
      </c>
      <c r="C149">
        <v>212</v>
      </c>
      <c r="E149" t="e">
        <f t="shared" si="7"/>
        <v>#REF!</v>
      </c>
      <c r="F149">
        <v>18550</v>
      </c>
      <c r="H149" t="s">
        <v>1327</v>
      </c>
      <c r="I149">
        <v>9622.54</v>
      </c>
      <c r="J149" t="s">
        <v>1331</v>
      </c>
      <c r="K149">
        <v>18550</v>
      </c>
      <c r="M149" t="s">
        <v>1327</v>
      </c>
      <c r="N149">
        <v>9622.54</v>
      </c>
      <c r="Q149">
        <v>19350</v>
      </c>
      <c r="R149" t="e">
        <f t="shared" si="6"/>
        <v>#REF!</v>
      </c>
      <c r="T149" t="s">
        <v>1332</v>
      </c>
      <c r="U149">
        <v>4093</v>
      </c>
      <c r="W149" t="e">
        <f t="shared" si="8"/>
        <v>#REF!</v>
      </c>
      <c r="Y149" t="s">
        <v>1333</v>
      </c>
      <c r="Z149" t="s">
        <v>1331</v>
      </c>
      <c r="AA149">
        <v>19350</v>
      </c>
      <c r="AB149">
        <v>1</v>
      </c>
    </row>
    <row r="150" ht="26.1" customHeight="true" spans="1:27">
      <c r="A150" t="s">
        <v>1334</v>
      </c>
      <c r="B150">
        <v>11300</v>
      </c>
      <c r="E150">
        <f t="shared" si="7"/>
        <v>0</v>
      </c>
      <c r="F150">
        <v>11300</v>
      </c>
      <c r="H150" t="s">
        <v>1330</v>
      </c>
      <c r="I150">
        <v>9615</v>
      </c>
      <c r="J150" t="s">
        <v>1334</v>
      </c>
      <c r="K150">
        <v>11300</v>
      </c>
      <c r="M150" t="s">
        <v>1330</v>
      </c>
      <c r="N150">
        <v>9615</v>
      </c>
      <c r="Q150">
        <v>11300</v>
      </c>
      <c r="R150">
        <f t="shared" si="6"/>
        <v>0</v>
      </c>
      <c r="T150" t="s">
        <v>1335</v>
      </c>
      <c r="U150">
        <v>2943</v>
      </c>
      <c r="W150">
        <f t="shared" si="8"/>
        <v>8357</v>
      </c>
      <c r="Z150" t="s">
        <v>1146</v>
      </c>
      <c r="AA150">
        <v>11300</v>
      </c>
    </row>
    <row r="151" ht="26.1" customHeight="true" spans="1:27">
      <c r="A151" t="s">
        <v>1336</v>
      </c>
      <c r="B151">
        <v>3450</v>
      </c>
      <c r="E151">
        <f t="shared" si="7"/>
        <v>0</v>
      </c>
      <c r="F151">
        <v>3450</v>
      </c>
      <c r="H151" t="s">
        <v>1332</v>
      </c>
      <c r="I151">
        <v>4093</v>
      </c>
      <c r="J151" t="s">
        <v>1336</v>
      </c>
      <c r="K151">
        <v>3450</v>
      </c>
      <c r="M151" t="s">
        <v>1332</v>
      </c>
      <c r="N151">
        <v>4093</v>
      </c>
      <c r="Q151">
        <v>3450</v>
      </c>
      <c r="R151">
        <f t="shared" si="6"/>
        <v>0</v>
      </c>
      <c r="T151" t="s">
        <v>1337</v>
      </c>
      <c r="U151">
        <v>2020</v>
      </c>
      <c r="W151">
        <f t="shared" si="8"/>
        <v>1430</v>
      </c>
      <c r="Z151" t="s">
        <v>1336</v>
      </c>
      <c r="AA151">
        <v>3450</v>
      </c>
    </row>
    <row r="152" ht="26.1" customHeight="true" spans="1:27">
      <c r="A152" t="s">
        <v>1256</v>
      </c>
      <c r="B152">
        <v>2200</v>
      </c>
      <c r="E152">
        <f t="shared" si="7"/>
        <v>0</v>
      </c>
      <c r="F152">
        <v>2200</v>
      </c>
      <c r="H152" t="s">
        <v>1335</v>
      </c>
      <c r="I152">
        <v>2943</v>
      </c>
      <c r="J152" t="s">
        <v>1256</v>
      </c>
      <c r="K152">
        <v>2200</v>
      </c>
      <c r="M152" t="s">
        <v>1335</v>
      </c>
      <c r="N152">
        <v>2943</v>
      </c>
      <c r="Q152">
        <v>2200</v>
      </c>
      <c r="R152">
        <f t="shared" si="6"/>
        <v>0</v>
      </c>
      <c r="T152" t="s">
        <v>1338</v>
      </c>
      <c r="U152">
        <v>1530</v>
      </c>
      <c r="W152">
        <f t="shared" si="8"/>
        <v>670</v>
      </c>
      <c r="Z152" t="s">
        <v>1256</v>
      </c>
      <c r="AA152">
        <v>2200</v>
      </c>
    </row>
    <row r="153" ht="26.1" customHeight="true" spans="1:28">
      <c r="A153" t="s">
        <v>1339</v>
      </c>
      <c r="B153" t="e">
        <f>表2!#REF!</f>
        <v>#REF!</v>
      </c>
      <c r="C153">
        <v>213</v>
      </c>
      <c r="E153" t="e">
        <f t="shared" si="7"/>
        <v>#REF!</v>
      </c>
      <c r="F153">
        <v>3452669.255</v>
      </c>
      <c r="H153" t="s">
        <v>1337</v>
      </c>
      <c r="I153">
        <v>2020</v>
      </c>
      <c r="J153" t="s">
        <v>1339</v>
      </c>
      <c r="K153">
        <v>3467538.535</v>
      </c>
      <c r="M153" t="s">
        <v>1337</v>
      </c>
      <c r="N153">
        <v>2020</v>
      </c>
      <c r="Q153">
        <v>5419397.505</v>
      </c>
      <c r="R153" t="e">
        <f t="shared" si="6"/>
        <v>#REF!</v>
      </c>
      <c r="T153" t="s">
        <v>1267</v>
      </c>
      <c r="U153">
        <v>108</v>
      </c>
      <c r="W153" t="e">
        <f t="shared" si="8"/>
        <v>#REF!</v>
      </c>
      <c r="Y153" t="s">
        <v>1340</v>
      </c>
      <c r="Z153" t="s">
        <v>1339</v>
      </c>
      <c r="AA153">
        <v>5419397.505</v>
      </c>
      <c r="AB153">
        <v>2.87911970202537</v>
      </c>
    </row>
    <row r="154" ht="26.1" customHeight="true" spans="1:27">
      <c r="A154" t="s">
        <v>1341</v>
      </c>
      <c r="B154">
        <f>3969678.19-1954150</f>
        <v>2015528.19</v>
      </c>
      <c r="E154">
        <f t="shared" si="7"/>
        <v>0</v>
      </c>
      <c r="F154">
        <v>2015528.19</v>
      </c>
      <c r="H154" t="s">
        <v>1338</v>
      </c>
      <c r="I154">
        <v>1530</v>
      </c>
      <c r="J154" t="s">
        <v>1341</v>
      </c>
      <c r="K154">
        <v>2015528.19</v>
      </c>
      <c r="M154" t="s">
        <v>1338</v>
      </c>
      <c r="N154">
        <v>1530</v>
      </c>
      <c r="Q154">
        <v>3969678.19</v>
      </c>
      <c r="R154">
        <f t="shared" si="6"/>
        <v>-1954150</v>
      </c>
      <c r="S154" t="s">
        <v>1271</v>
      </c>
      <c r="T154" t="s">
        <v>1269</v>
      </c>
      <c r="U154">
        <v>1176696.9</v>
      </c>
      <c r="V154">
        <v>1.08872408538169</v>
      </c>
      <c r="W154">
        <f t="shared" si="8"/>
        <v>838831.29</v>
      </c>
      <c r="Z154" t="s">
        <v>1256</v>
      </c>
      <c r="AA154">
        <v>3969678.19</v>
      </c>
    </row>
    <row r="155" ht="26.1" customHeight="true" spans="1:27">
      <c r="A155" t="s">
        <v>1342</v>
      </c>
      <c r="B155">
        <v>207836</v>
      </c>
      <c r="E155">
        <f t="shared" si="7"/>
        <v>0</v>
      </c>
      <c r="F155">
        <v>207836</v>
      </c>
      <c r="H155" t="s">
        <v>1267</v>
      </c>
      <c r="I155">
        <v>108</v>
      </c>
      <c r="J155" t="s">
        <v>1342</v>
      </c>
      <c r="K155">
        <v>207836</v>
      </c>
      <c r="M155" t="s">
        <v>1267</v>
      </c>
      <c r="N155">
        <v>108</v>
      </c>
      <c r="Q155">
        <v>207836</v>
      </c>
      <c r="R155">
        <f t="shared" si="6"/>
        <v>0</v>
      </c>
      <c r="T155" t="s">
        <v>1343</v>
      </c>
      <c r="U155">
        <v>508310</v>
      </c>
      <c r="W155">
        <f t="shared" si="8"/>
        <v>-300474</v>
      </c>
      <c r="Z155" t="s">
        <v>1342</v>
      </c>
      <c r="AA155">
        <v>207836</v>
      </c>
    </row>
    <row r="156" ht="26.1" customHeight="true" spans="1:27">
      <c r="A156" t="s">
        <v>1344</v>
      </c>
      <c r="B156">
        <v>182792.88</v>
      </c>
      <c r="E156">
        <f t="shared" si="7"/>
        <v>0</v>
      </c>
      <c r="F156">
        <v>182792.88</v>
      </c>
      <c r="G156" t="s">
        <v>1271</v>
      </c>
      <c r="H156" t="s">
        <v>1269</v>
      </c>
      <c r="I156">
        <v>1176816.9</v>
      </c>
      <c r="J156" t="s">
        <v>1344</v>
      </c>
      <c r="K156">
        <v>182792.88</v>
      </c>
      <c r="L156" t="s">
        <v>1271</v>
      </c>
      <c r="M156" t="s">
        <v>1269</v>
      </c>
      <c r="N156">
        <v>1176696.9</v>
      </c>
      <c r="Q156">
        <v>182792.88</v>
      </c>
      <c r="R156">
        <f t="shared" si="6"/>
        <v>0</v>
      </c>
      <c r="T156" t="s">
        <v>1345</v>
      </c>
      <c r="U156">
        <v>139940</v>
      </c>
      <c r="W156">
        <f t="shared" si="8"/>
        <v>42852.88</v>
      </c>
      <c r="Z156" t="s">
        <v>1344</v>
      </c>
      <c r="AA156">
        <v>182792.88</v>
      </c>
    </row>
    <row r="157" ht="26.1" customHeight="true" spans="1:27">
      <c r="A157" t="s">
        <v>1346</v>
      </c>
      <c r="B157">
        <v>143400</v>
      </c>
      <c r="E157">
        <f t="shared" si="7"/>
        <v>0</v>
      </c>
      <c r="F157">
        <v>143400</v>
      </c>
      <c r="H157" t="s">
        <v>1343</v>
      </c>
      <c r="I157">
        <v>508310</v>
      </c>
      <c r="J157" t="s">
        <v>1346</v>
      </c>
      <c r="K157">
        <v>143400</v>
      </c>
      <c r="M157" t="s">
        <v>1343</v>
      </c>
      <c r="N157">
        <v>508310</v>
      </c>
      <c r="Q157">
        <v>143400</v>
      </c>
      <c r="R157">
        <f t="shared" si="6"/>
        <v>0</v>
      </c>
      <c r="T157" t="s">
        <v>1161</v>
      </c>
      <c r="U157">
        <v>119985</v>
      </c>
      <c r="W157">
        <f t="shared" si="8"/>
        <v>23415</v>
      </c>
      <c r="Z157" t="s">
        <v>1346</v>
      </c>
      <c r="AA157">
        <v>143400</v>
      </c>
    </row>
    <row r="158" ht="26.1" customHeight="true" spans="1:27">
      <c r="A158" t="s">
        <v>1347</v>
      </c>
      <c r="B158">
        <v>50281</v>
      </c>
      <c r="E158">
        <f t="shared" si="7"/>
        <v>0</v>
      </c>
      <c r="F158">
        <v>50281</v>
      </c>
      <c r="H158" t="s">
        <v>1345</v>
      </c>
      <c r="I158">
        <v>139940</v>
      </c>
      <c r="J158" t="s">
        <v>1347</v>
      </c>
      <c r="K158">
        <v>50281</v>
      </c>
      <c r="M158" t="s">
        <v>1345</v>
      </c>
      <c r="N158">
        <v>139940</v>
      </c>
      <c r="Q158">
        <v>50281</v>
      </c>
      <c r="R158">
        <f t="shared" si="6"/>
        <v>0</v>
      </c>
      <c r="T158" t="s">
        <v>1348</v>
      </c>
      <c r="U158">
        <v>104751</v>
      </c>
      <c r="W158">
        <f t="shared" si="8"/>
        <v>-54470</v>
      </c>
      <c r="Z158" t="s">
        <v>1347</v>
      </c>
      <c r="AA158">
        <v>50281</v>
      </c>
    </row>
    <row r="159" ht="26.1" customHeight="true" spans="1:27">
      <c r="A159" t="s">
        <v>1151</v>
      </c>
      <c r="B159">
        <v>40936.95</v>
      </c>
      <c r="E159">
        <f t="shared" si="7"/>
        <v>0</v>
      </c>
      <c r="F159">
        <v>40936.95</v>
      </c>
      <c r="H159" t="s">
        <v>1161</v>
      </c>
      <c r="I159">
        <v>119985</v>
      </c>
      <c r="J159" t="s">
        <v>1151</v>
      </c>
      <c r="K159">
        <v>40936.95</v>
      </c>
      <c r="M159" t="s">
        <v>1161</v>
      </c>
      <c r="N159">
        <v>119985</v>
      </c>
      <c r="Q159">
        <v>40936.95</v>
      </c>
      <c r="R159">
        <f t="shared" si="6"/>
        <v>0</v>
      </c>
      <c r="T159" t="s">
        <v>1349</v>
      </c>
      <c r="U159">
        <v>91293.75</v>
      </c>
      <c r="W159">
        <f t="shared" si="8"/>
        <v>-50356.8</v>
      </c>
      <c r="Z159" t="s">
        <v>1151</v>
      </c>
      <c r="AA159">
        <v>40936.95</v>
      </c>
    </row>
    <row r="160" ht="26.1" customHeight="true" spans="1:27">
      <c r="A160" t="s">
        <v>1350</v>
      </c>
      <c r="B160">
        <v>21691.275</v>
      </c>
      <c r="E160">
        <f t="shared" si="7"/>
        <v>0</v>
      </c>
      <c r="F160">
        <v>21691.275</v>
      </c>
      <c r="H160" t="s">
        <v>1348</v>
      </c>
      <c r="I160">
        <v>104751</v>
      </c>
      <c r="J160" t="s">
        <v>1350</v>
      </c>
      <c r="K160">
        <v>21691.275</v>
      </c>
      <c r="M160" t="s">
        <v>1348</v>
      </c>
      <c r="N160">
        <v>104751</v>
      </c>
      <c r="Q160">
        <v>21691.275</v>
      </c>
      <c r="R160">
        <f t="shared" si="6"/>
        <v>0</v>
      </c>
      <c r="T160" t="s">
        <v>1152</v>
      </c>
      <c r="U160">
        <v>82545</v>
      </c>
      <c r="W160">
        <f t="shared" si="8"/>
        <v>-60853.725</v>
      </c>
      <c r="Z160" t="s">
        <v>1350</v>
      </c>
      <c r="AA160">
        <v>21691.275</v>
      </c>
    </row>
    <row r="161" ht="26.1" customHeight="true" spans="1:27">
      <c r="A161" t="s">
        <v>1351</v>
      </c>
      <c r="B161">
        <v>18861</v>
      </c>
      <c r="E161">
        <f t="shared" si="7"/>
        <v>0</v>
      </c>
      <c r="F161">
        <v>18861</v>
      </c>
      <c r="H161" t="s">
        <v>1349</v>
      </c>
      <c r="I161">
        <v>91293.75</v>
      </c>
      <c r="J161" t="s">
        <v>1351</v>
      </c>
      <c r="K161">
        <v>18861</v>
      </c>
      <c r="M161" t="s">
        <v>1349</v>
      </c>
      <c r="N161">
        <v>91293.75</v>
      </c>
      <c r="Q161">
        <v>18861</v>
      </c>
      <c r="R161">
        <f t="shared" si="6"/>
        <v>0</v>
      </c>
      <c r="T161" t="s">
        <v>1278</v>
      </c>
      <c r="U161">
        <v>77444</v>
      </c>
      <c r="W161">
        <f t="shared" si="8"/>
        <v>-58583</v>
      </c>
      <c r="Z161" t="s">
        <v>1351</v>
      </c>
      <c r="AA161">
        <v>18861</v>
      </c>
    </row>
    <row r="162" ht="26.1" customHeight="true" spans="1:27">
      <c r="A162" t="s">
        <v>1352</v>
      </c>
      <c r="B162">
        <v>17895</v>
      </c>
      <c r="E162">
        <f t="shared" si="7"/>
        <v>0</v>
      </c>
      <c r="F162">
        <v>17895</v>
      </c>
      <c r="H162" t="s">
        <v>1152</v>
      </c>
      <c r="I162">
        <v>82545</v>
      </c>
      <c r="J162" t="s">
        <v>1352</v>
      </c>
      <c r="K162">
        <v>17895</v>
      </c>
      <c r="M162" t="s">
        <v>1152</v>
      </c>
      <c r="N162">
        <v>82545</v>
      </c>
      <c r="Q162">
        <v>17895</v>
      </c>
      <c r="R162">
        <f t="shared" si="6"/>
        <v>0</v>
      </c>
      <c r="T162" t="s">
        <v>1353</v>
      </c>
      <c r="U162">
        <v>22690</v>
      </c>
      <c r="W162">
        <f t="shared" si="8"/>
        <v>-4795</v>
      </c>
      <c r="Z162" t="s">
        <v>1352</v>
      </c>
      <c r="AA162">
        <v>17895</v>
      </c>
    </row>
    <row r="163" ht="26.1" customHeight="true" spans="1:27">
      <c r="A163" t="s">
        <v>1152</v>
      </c>
      <c r="B163">
        <v>11250</v>
      </c>
      <c r="E163">
        <f t="shared" si="7"/>
        <v>0</v>
      </c>
      <c r="F163">
        <v>11250</v>
      </c>
      <c r="H163" t="s">
        <v>1278</v>
      </c>
      <c r="I163">
        <v>77444</v>
      </c>
      <c r="J163" t="s">
        <v>1152</v>
      </c>
      <c r="K163">
        <v>11250</v>
      </c>
      <c r="M163" t="s">
        <v>1278</v>
      </c>
      <c r="N163">
        <v>77444</v>
      </c>
      <c r="Q163">
        <v>11250</v>
      </c>
      <c r="R163">
        <f t="shared" si="6"/>
        <v>0</v>
      </c>
      <c r="T163" t="s">
        <v>1354</v>
      </c>
      <c r="U163">
        <v>6243</v>
      </c>
      <c r="W163">
        <f t="shared" si="8"/>
        <v>5007</v>
      </c>
      <c r="Z163" t="s">
        <v>1152</v>
      </c>
      <c r="AA163">
        <v>11250</v>
      </c>
    </row>
    <row r="164" ht="26.1" customHeight="true" spans="1:27">
      <c r="A164" t="s">
        <v>1355</v>
      </c>
      <c r="B164">
        <v>8604.33</v>
      </c>
      <c r="E164">
        <f t="shared" si="7"/>
        <v>0</v>
      </c>
      <c r="F164">
        <v>8604.33</v>
      </c>
      <c r="H164" t="s">
        <v>1353</v>
      </c>
      <c r="I164">
        <v>22690</v>
      </c>
      <c r="J164" t="s">
        <v>1355</v>
      </c>
      <c r="K164">
        <v>8604.33</v>
      </c>
      <c r="M164" t="s">
        <v>1353</v>
      </c>
      <c r="N164">
        <v>22690</v>
      </c>
      <c r="Q164">
        <v>8604.33</v>
      </c>
      <c r="R164">
        <f t="shared" si="6"/>
        <v>0</v>
      </c>
      <c r="T164" t="s">
        <v>1356</v>
      </c>
      <c r="U164">
        <v>5041</v>
      </c>
      <c r="W164">
        <f t="shared" si="8"/>
        <v>3563.33</v>
      </c>
      <c r="Z164" t="s">
        <v>1355</v>
      </c>
      <c r="AA164">
        <v>8604.33</v>
      </c>
    </row>
    <row r="165" ht="26.1" customHeight="true" spans="1:27">
      <c r="A165" t="s">
        <v>1357</v>
      </c>
      <c r="B165">
        <v>8000</v>
      </c>
      <c r="E165">
        <f t="shared" si="7"/>
        <v>0</v>
      </c>
      <c r="F165">
        <v>8000</v>
      </c>
      <c r="H165" t="s">
        <v>1354</v>
      </c>
      <c r="I165">
        <v>6243</v>
      </c>
      <c r="J165" t="s">
        <v>1357</v>
      </c>
      <c r="K165">
        <v>8000</v>
      </c>
      <c r="M165" t="s">
        <v>1354</v>
      </c>
      <c r="N165">
        <v>6243</v>
      </c>
      <c r="Q165">
        <v>8000</v>
      </c>
      <c r="R165">
        <f t="shared" si="6"/>
        <v>0</v>
      </c>
      <c r="T165" t="s">
        <v>1358</v>
      </c>
      <c r="U165">
        <v>4183</v>
      </c>
      <c r="W165">
        <f t="shared" si="8"/>
        <v>3817</v>
      </c>
      <c r="Z165" t="s">
        <v>1357</v>
      </c>
      <c r="AA165">
        <v>8000</v>
      </c>
    </row>
    <row r="166" ht="26.1" customHeight="true" spans="1:27">
      <c r="A166" t="s">
        <v>1146</v>
      </c>
      <c r="B166">
        <v>4400</v>
      </c>
      <c r="E166">
        <f t="shared" si="7"/>
        <v>0</v>
      </c>
      <c r="F166">
        <v>4400</v>
      </c>
      <c r="H166" t="s">
        <v>1356</v>
      </c>
      <c r="I166">
        <v>5041</v>
      </c>
      <c r="J166" t="s">
        <v>1146</v>
      </c>
      <c r="K166">
        <v>4400</v>
      </c>
      <c r="M166" t="s">
        <v>1356</v>
      </c>
      <c r="N166">
        <v>5041</v>
      </c>
      <c r="Q166">
        <v>4400</v>
      </c>
      <c r="R166">
        <f t="shared" si="6"/>
        <v>0</v>
      </c>
      <c r="T166" t="s">
        <v>1359</v>
      </c>
      <c r="U166">
        <v>3872</v>
      </c>
      <c r="W166">
        <f t="shared" si="8"/>
        <v>528</v>
      </c>
      <c r="Z166" t="s">
        <v>1146</v>
      </c>
      <c r="AA166">
        <v>4400</v>
      </c>
    </row>
    <row r="167" ht="26.1" customHeight="true" spans="1:27">
      <c r="A167" t="s">
        <v>1360</v>
      </c>
      <c r="B167">
        <v>3850</v>
      </c>
      <c r="E167">
        <f t="shared" si="7"/>
        <v>0</v>
      </c>
      <c r="F167">
        <v>3850</v>
      </c>
      <c r="H167" t="s">
        <v>1358</v>
      </c>
      <c r="I167">
        <v>4183</v>
      </c>
      <c r="J167" t="s">
        <v>1360</v>
      </c>
      <c r="K167">
        <v>3850</v>
      </c>
      <c r="M167" t="s">
        <v>1358</v>
      </c>
      <c r="N167">
        <v>4183</v>
      </c>
      <c r="Q167">
        <v>3850</v>
      </c>
      <c r="R167">
        <f t="shared" si="6"/>
        <v>0</v>
      </c>
      <c r="T167" t="s">
        <v>1361</v>
      </c>
      <c r="U167">
        <v>2862.5</v>
      </c>
      <c r="W167">
        <f t="shared" si="8"/>
        <v>987.5</v>
      </c>
      <c r="Z167" t="s">
        <v>1360</v>
      </c>
      <c r="AA167">
        <v>3850</v>
      </c>
    </row>
    <row r="168" ht="26.1" customHeight="true" spans="1:27">
      <c r="A168" t="s">
        <v>1362</v>
      </c>
      <c r="B168">
        <v>3358</v>
      </c>
      <c r="E168">
        <f t="shared" si="7"/>
        <v>0</v>
      </c>
      <c r="F168">
        <v>3358</v>
      </c>
      <c r="H168" t="s">
        <v>1359</v>
      </c>
      <c r="I168">
        <v>3872</v>
      </c>
      <c r="J168" t="s">
        <v>1362</v>
      </c>
      <c r="K168">
        <v>3358</v>
      </c>
      <c r="M168" t="s">
        <v>1359</v>
      </c>
      <c r="N168">
        <v>3872</v>
      </c>
      <c r="Q168">
        <v>3358</v>
      </c>
      <c r="R168">
        <f t="shared" si="6"/>
        <v>0</v>
      </c>
      <c r="T168" t="s">
        <v>1284</v>
      </c>
      <c r="U168">
        <v>2052.9</v>
      </c>
      <c r="W168">
        <f t="shared" si="8"/>
        <v>1305.1</v>
      </c>
      <c r="Z168" t="s">
        <v>1362</v>
      </c>
      <c r="AA168">
        <v>3358</v>
      </c>
    </row>
    <row r="169" ht="26.1" customHeight="true" spans="1:27">
      <c r="A169" t="s">
        <v>1363</v>
      </c>
      <c r="B169">
        <v>3074</v>
      </c>
      <c r="E169">
        <f t="shared" si="7"/>
        <v>0</v>
      </c>
      <c r="F169">
        <v>3074</v>
      </c>
      <c r="H169" t="s">
        <v>1361</v>
      </c>
      <c r="I169">
        <v>2862.5</v>
      </c>
      <c r="J169" t="s">
        <v>1363</v>
      </c>
      <c r="K169">
        <v>3074</v>
      </c>
      <c r="M169" t="s">
        <v>1361</v>
      </c>
      <c r="N169">
        <v>2862.5</v>
      </c>
      <c r="Q169">
        <v>3074</v>
      </c>
      <c r="R169">
        <f t="shared" si="6"/>
        <v>0</v>
      </c>
      <c r="T169" t="s">
        <v>1364</v>
      </c>
      <c r="U169">
        <v>1843</v>
      </c>
      <c r="W169">
        <f t="shared" si="8"/>
        <v>1231</v>
      </c>
      <c r="Z169" t="s">
        <v>1363</v>
      </c>
      <c r="AA169">
        <v>3074</v>
      </c>
    </row>
    <row r="170" ht="26.1" customHeight="true" spans="1:27">
      <c r="A170" t="s">
        <v>1365</v>
      </c>
      <c r="B170">
        <v>3000</v>
      </c>
      <c r="E170">
        <f t="shared" si="7"/>
        <v>0</v>
      </c>
      <c r="F170">
        <v>3000</v>
      </c>
      <c r="H170" t="s">
        <v>1284</v>
      </c>
      <c r="I170">
        <v>2052.9</v>
      </c>
      <c r="J170" t="s">
        <v>1365</v>
      </c>
      <c r="K170">
        <v>3000</v>
      </c>
      <c r="M170" t="s">
        <v>1284</v>
      </c>
      <c r="N170">
        <v>2052.9</v>
      </c>
      <c r="Q170">
        <v>3000</v>
      </c>
      <c r="R170">
        <f t="shared" si="6"/>
        <v>0</v>
      </c>
      <c r="T170" t="s">
        <v>1285</v>
      </c>
      <c r="U170">
        <v>1450</v>
      </c>
      <c r="W170">
        <f t="shared" si="8"/>
        <v>1550</v>
      </c>
      <c r="Z170" t="s">
        <v>1365</v>
      </c>
      <c r="AA170">
        <v>3000</v>
      </c>
    </row>
    <row r="171" ht="26.1" customHeight="true" spans="1:27">
      <c r="A171" t="s">
        <v>1366</v>
      </c>
      <c r="B171">
        <v>2000</v>
      </c>
      <c r="E171">
        <f t="shared" si="7"/>
        <v>0</v>
      </c>
      <c r="F171">
        <v>2000</v>
      </c>
      <c r="H171" t="s">
        <v>1364</v>
      </c>
      <c r="I171">
        <v>1843</v>
      </c>
      <c r="J171" t="s">
        <v>1366</v>
      </c>
      <c r="K171">
        <v>2000</v>
      </c>
      <c r="M171" t="s">
        <v>1364</v>
      </c>
      <c r="N171">
        <v>1843</v>
      </c>
      <c r="Q171">
        <v>2000</v>
      </c>
      <c r="R171">
        <f t="shared" si="6"/>
        <v>0</v>
      </c>
      <c r="T171" t="s">
        <v>1367</v>
      </c>
      <c r="U171">
        <v>557</v>
      </c>
      <c r="W171">
        <f t="shared" si="8"/>
        <v>1443</v>
      </c>
      <c r="Z171" t="s">
        <v>1366</v>
      </c>
      <c r="AA171">
        <v>2000</v>
      </c>
    </row>
    <row r="172" ht="26.1" customHeight="true" spans="1:27">
      <c r="A172" t="s">
        <v>1368</v>
      </c>
      <c r="B172">
        <v>1500</v>
      </c>
      <c r="E172">
        <f t="shared" si="7"/>
        <v>0</v>
      </c>
      <c r="F172">
        <v>1500</v>
      </c>
      <c r="H172" t="s">
        <v>1285</v>
      </c>
      <c r="I172">
        <v>1450</v>
      </c>
      <c r="J172" t="s">
        <v>1368</v>
      </c>
      <c r="K172">
        <v>1500</v>
      </c>
      <c r="M172" t="s">
        <v>1285</v>
      </c>
      <c r="N172">
        <v>1450</v>
      </c>
      <c r="Q172">
        <v>1500</v>
      </c>
      <c r="R172">
        <f t="shared" si="6"/>
        <v>0</v>
      </c>
      <c r="T172" t="s">
        <v>1286</v>
      </c>
      <c r="U172">
        <v>439.75</v>
      </c>
      <c r="W172">
        <f t="shared" si="8"/>
        <v>1060.25</v>
      </c>
      <c r="Z172" t="s">
        <v>1368</v>
      </c>
      <c r="AA172">
        <v>1500</v>
      </c>
    </row>
    <row r="173" ht="26.1" customHeight="true" spans="1:27">
      <c r="A173" t="s">
        <v>1369</v>
      </c>
      <c r="B173">
        <v>1384.2</v>
      </c>
      <c r="E173">
        <f t="shared" si="7"/>
        <v>0</v>
      </c>
      <c r="F173">
        <v>1384.2</v>
      </c>
      <c r="H173" t="s">
        <v>1367</v>
      </c>
      <c r="I173">
        <v>557</v>
      </c>
      <c r="J173" t="s">
        <v>1369</v>
      </c>
      <c r="K173">
        <v>1384.2</v>
      </c>
      <c r="M173" t="s">
        <v>1367</v>
      </c>
      <c r="N173">
        <v>557</v>
      </c>
      <c r="Q173">
        <v>1384.2</v>
      </c>
      <c r="R173">
        <f t="shared" si="6"/>
        <v>0</v>
      </c>
      <c r="T173" t="s">
        <v>1288</v>
      </c>
      <c r="U173">
        <v>396</v>
      </c>
      <c r="W173">
        <f t="shared" si="8"/>
        <v>988.2</v>
      </c>
      <c r="Z173" t="s">
        <v>1369</v>
      </c>
      <c r="AA173">
        <v>1384.2</v>
      </c>
    </row>
    <row r="174" ht="26.1" customHeight="true" spans="1:27">
      <c r="A174" t="s">
        <v>1370</v>
      </c>
      <c r="B174">
        <v>1000</v>
      </c>
      <c r="E174">
        <f t="shared" si="7"/>
        <v>0</v>
      </c>
      <c r="F174">
        <v>1000</v>
      </c>
      <c r="H174" t="s">
        <v>1286</v>
      </c>
      <c r="I174">
        <v>439.75</v>
      </c>
      <c r="J174" t="s">
        <v>1370</v>
      </c>
      <c r="K174">
        <v>1000</v>
      </c>
      <c r="M174" t="s">
        <v>1286</v>
      </c>
      <c r="N174">
        <v>439.75</v>
      </c>
      <c r="Q174">
        <v>1000</v>
      </c>
      <c r="R174">
        <f t="shared" si="6"/>
        <v>0</v>
      </c>
      <c r="T174" t="s">
        <v>1290</v>
      </c>
      <c r="U174">
        <v>366</v>
      </c>
      <c r="W174">
        <f t="shared" si="8"/>
        <v>634</v>
      </c>
      <c r="Z174" t="s">
        <v>1370</v>
      </c>
      <c r="AA174">
        <v>1000</v>
      </c>
    </row>
    <row r="175" ht="26.1" customHeight="true" spans="1:27">
      <c r="A175" t="s">
        <v>1371</v>
      </c>
      <c r="B175">
        <v>750</v>
      </c>
      <c r="E175">
        <f t="shared" si="7"/>
        <v>0</v>
      </c>
      <c r="F175">
        <v>750</v>
      </c>
      <c r="H175" t="s">
        <v>1288</v>
      </c>
      <c r="I175">
        <v>396</v>
      </c>
      <c r="J175" t="s">
        <v>1371</v>
      </c>
      <c r="K175">
        <v>750</v>
      </c>
      <c r="M175" t="s">
        <v>1288</v>
      </c>
      <c r="N175">
        <v>396</v>
      </c>
      <c r="Q175">
        <v>750</v>
      </c>
      <c r="R175">
        <f t="shared" si="6"/>
        <v>0</v>
      </c>
      <c r="T175" t="s">
        <v>1292</v>
      </c>
      <c r="U175">
        <v>200</v>
      </c>
      <c r="W175">
        <f t="shared" si="8"/>
        <v>550</v>
      </c>
      <c r="Z175" t="s">
        <v>1371</v>
      </c>
      <c r="AA175">
        <v>750</v>
      </c>
    </row>
    <row r="176" ht="26.1" customHeight="true" spans="1:27">
      <c r="A176" t="s">
        <v>1372</v>
      </c>
      <c r="B176">
        <v>522.75</v>
      </c>
      <c r="E176">
        <f t="shared" si="7"/>
        <v>0</v>
      </c>
      <c r="F176">
        <v>522.75</v>
      </c>
      <c r="H176" t="s">
        <v>1290</v>
      </c>
      <c r="I176">
        <v>366</v>
      </c>
      <c r="J176" t="s">
        <v>1372</v>
      </c>
      <c r="K176">
        <v>522.75</v>
      </c>
      <c r="M176" t="s">
        <v>1290</v>
      </c>
      <c r="N176">
        <v>366</v>
      </c>
      <c r="Q176">
        <v>522.75</v>
      </c>
      <c r="R176">
        <f t="shared" si="6"/>
        <v>0</v>
      </c>
      <c r="T176" t="s">
        <v>1294</v>
      </c>
      <c r="U176">
        <v>132</v>
      </c>
      <c r="W176">
        <f t="shared" si="8"/>
        <v>390.75</v>
      </c>
      <c r="Z176" t="s">
        <v>1372</v>
      </c>
      <c r="AA176">
        <v>522.75</v>
      </c>
    </row>
    <row r="177" ht="26.1" customHeight="true" spans="1:27">
      <c r="A177" t="s">
        <v>1373</v>
      </c>
      <c r="B177">
        <v>440</v>
      </c>
      <c r="E177">
        <f t="shared" si="7"/>
        <v>0</v>
      </c>
      <c r="F177">
        <v>440</v>
      </c>
      <c r="H177" t="s">
        <v>1292</v>
      </c>
      <c r="I177">
        <v>200</v>
      </c>
      <c r="J177" t="s">
        <v>1373</v>
      </c>
      <c r="K177">
        <v>440</v>
      </c>
      <c r="M177" t="s">
        <v>1292</v>
      </c>
      <c r="N177">
        <v>200</v>
      </c>
      <c r="Q177">
        <v>440</v>
      </c>
      <c r="R177">
        <f t="shared" si="6"/>
        <v>0</v>
      </c>
      <c r="T177" t="s">
        <v>1374</v>
      </c>
      <c r="U177">
        <v>100</v>
      </c>
      <c r="W177">
        <f t="shared" si="8"/>
        <v>340</v>
      </c>
      <c r="Z177" t="s">
        <v>1373</v>
      </c>
      <c r="AA177">
        <v>440</v>
      </c>
    </row>
    <row r="178" ht="26.1" customHeight="true" spans="1:27">
      <c r="A178" t="s">
        <v>1375</v>
      </c>
      <c r="B178">
        <v>300</v>
      </c>
      <c r="E178">
        <f t="shared" si="7"/>
        <v>0</v>
      </c>
      <c r="F178">
        <v>300</v>
      </c>
      <c r="H178" t="s">
        <v>1294</v>
      </c>
      <c r="I178">
        <v>132</v>
      </c>
      <c r="J178" t="s">
        <v>1375</v>
      </c>
      <c r="K178">
        <v>300</v>
      </c>
      <c r="M178" t="s">
        <v>1294</v>
      </c>
      <c r="N178">
        <v>132</v>
      </c>
      <c r="Q178">
        <v>300</v>
      </c>
      <c r="R178">
        <f t="shared" si="6"/>
        <v>0</v>
      </c>
      <c r="S178" t="s">
        <v>1298</v>
      </c>
      <c r="T178" t="s">
        <v>1296</v>
      </c>
      <c r="U178">
        <v>1623735.41</v>
      </c>
      <c r="V178">
        <v>1.11670266304222</v>
      </c>
      <c r="W178">
        <f t="shared" si="8"/>
        <v>-1623435.41</v>
      </c>
      <c r="Z178" t="s">
        <v>1375</v>
      </c>
      <c r="AA178">
        <v>300</v>
      </c>
    </row>
    <row r="179" ht="26.1" customHeight="true" spans="1:27">
      <c r="A179" t="s">
        <v>1376</v>
      </c>
      <c r="B179">
        <v>260</v>
      </c>
      <c r="E179">
        <f t="shared" si="7"/>
        <v>0</v>
      </c>
      <c r="F179">
        <v>260</v>
      </c>
      <c r="H179" t="s">
        <v>1377</v>
      </c>
      <c r="I179">
        <v>120</v>
      </c>
      <c r="J179" t="s">
        <v>1376</v>
      </c>
      <c r="K179">
        <v>260</v>
      </c>
      <c r="M179" t="s">
        <v>1374</v>
      </c>
      <c r="N179">
        <v>100</v>
      </c>
      <c r="Q179">
        <v>260</v>
      </c>
      <c r="R179">
        <f t="shared" si="6"/>
        <v>0</v>
      </c>
      <c r="T179" t="s">
        <v>1301</v>
      </c>
      <c r="U179">
        <v>773114.63</v>
      </c>
      <c r="W179">
        <f t="shared" si="8"/>
        <v>-772854.63</v>
      </c>
      <c r="Z179" t="s">
        <v>1376</v>
      </c>
      <c r="AA179">
        <v>260</v>
      </c>
    </row>
    <row r="180" ht="26.1" customHeight="true" spans="1:28">
      <c r="A180" t="s">
        <v>1378</v>
      </c>
      <c r="B180" t="e">
        <f>表2!#REF!</f>
        <v>#REF!</v>
      </c>
      <c r="C180">
        <v>214</v>
      </c>
      <c r="E180" t="e">
        <f t="shared" si="7"/>
        <v>#REF!</v>
      </c>
      <c r="F180">
        <v>1828757</v>
      </c>
      <c r="H180" t="s">
        <v>1374</v>
      </c>
      <c r="I180">
        <v>100</v>
      </c>
      <c r="J180" t="s">
        <v>1378</v>
      </c>
      <c r="K180">
        <v>1828757</v>
      </c>
      <c r="L180" t="s">
        <v>1298</v>
      </c>
      <c r="M180" t="s">
        <v>1296</v>
      </c>
      <c r="N180">
        <v>1623450.41</v>
      </c>
      <c r="Q180">
        <v>1856421</v>
      </c>
      <c r="R180" t="e">
        <f t="shared" si="6"/>
        <v>#REF!</v>
      </c>
      <c r="T180" t="s">
        <v>1256</v>
      </c>
      <c r="U180">
        <v>240000</v>
      </c>
      <c r="W180" t="e">
        <f t="shared" si="8"/>
        <v>#REF!</v>
      </c>
      <c r="Y180" t="s">
        <v>1379</v>
      </c>
      <c r="Z180" t="s">
        <v>1378</v>
      </c>
      <c r="AA180">
        <v>1856421</v>
      </c>
      <c r="AB180">
        <v>1.88871615757843</v>
      </c>
    </row>
    <row r="181" ht="26.1" customHeight="true" spans="1:27">
      <c r="A181" t="s">
        <v>1334</v>
      </c>
      <c r="B181">
        <v>1263000</v>
      </c>
      <c r="E181">
        <f t="shared" si="7"/>
        <v>0</v>
      </c>
      <c r="F181">
        <v>1263000</v>
      </c>
      <c r="G181" t="s">
        <v>1298</v>
      </c>
      <c r="H181" t="s">
        <v>1296</v>
      </c>
      <c r="I181">
        <v>1618643.7</v>
      </c>
      <c r="J181" t="s">
        <v>1334</v>
      </c>
      <c r="K181">
        <v>1263000</v>
      </c>
      <c r="M181" t="s">
        <v>1301</v>
      </c>
      <c r="N181">
        <v>772829.63</v>
      </c>
      <c r="Q181">
        <v>1263000</v>
      </c>
      <c r="R181">
        <f t="shared" si="6"/>
        <v>0</v>
      </c>
      <c r="T181" t="s">
        <v>1380</v>
      </c>
      <c r="U181">
        <v>233275</v>
      </c>
      <c r="W181">
        <f t="shared" si="8"/>
        <v>1029725</v>
      </c>
      <c r="Z181" t="s">
        <v>1146</v>
      </c>
      <c r="AA181">
        <v>1263000</v>
      </c>
    </row>
    <row r="182" ht="26.1" customHeight="true" spans="1:27">
      <c r="A182" t="s">
        <v>1381</v>
      </c>
      <c r="B182">
        <v>237825</v>
      </c>
      <c r="E182">
        <f t="shared" si="7"/>
        <v>0</v>
      </c>
      <c r="F182">
        <v>237825</v>
      </c>
      <c r="H182" t="s">
        <v>1301</v>
      </c>
      <c r="I182">
        <v>768022.92</v>
      </c>
      <c r="J182" t="s">
        <v>1381</v>
      </c>
      <c r="K182">
        <v>237825</v>
      </c>
      <c r="M182" t="s">
        <v>1256</v>
      </c>
      <c r="N182">
        <v>240000</v>
      </c>
      <c r="Q182">
        <v>237825</v>
      </c>
      <c r="R182">
        <f t="shared" si="6"/>
        <v>0</v>
      </c>
      <c r="T182" t="s">
        <v>1303</v>
      </c>
      <c r="U182">
        <v>158891.89</v>
      </c>
      <c r="W182">
        <f t="shared" si="8"/>
        <v>78933.11</v>
      </c>
      <c r="Z182" t="s">
        <v>1381</v>
      </c>
      <c r="AA182">
        <v>237825</v>
      </c>
    </row>
    <row r="183" ht="26.1" customHeight="true" spans="1:27">
      <c r="A183" t="s">
        <v>1256</v>
      </c>
      <c r="B183">
        <v>100000</v>
      </c>
      <c r="E183">
        <f t="shared" si="7"/>
        <v>0</v>
      </c>
      <c r="F183">
        <v>100000</v>
      </c>
      <c r="H183" t="s">
        <v>1256</v>
      </c>
      <c r="I183">
        <v>240000</v>
      </c>
      <c r="J183" t="s">
        <v>1256</v>
      </c>
      <c r="K183">
        <v>100000</v>
      </c>
      <c r="M183" t="s">
        <v>1380</v>
      </c>
      <c r="N183">
        <v>233275</v>
      </c>
      <c r="Q183">
        <v>100000</v>
      </c>
      <c r="R183">
        <f t="shared" si="6"/>
        <v>0</v>
      </c>
      <c r="T183" t="s">
        <v>1382</v>
      </c>
      <c r="U183">
        <v>112573.75</v>
      </c>
      <c r="W183">
        <f t="shared" si="8"/>
        <v>-12573.75</v>
      </c>
      <c r="Z183" t="s">
        <v>1256</v>
      </c>
      <c r="AA183">
        <v>100000</v>
      </c>
    </row>
    <row r="184" ht="26.1" customHeight="true" spans="1:27">
      <c r="A184" t="s">
        <v>1383</v>
      </c>
      <c r="B184">
        <v>95538</v>
      </c>
      <c r="E184">
        <f t="shared" si="7"/>
        <v>0</v>
      </c>
      <c r="F184">
        <v>95538</v>
      </c>
      <c r="H184" t="s">
        <v>1380</v>
      </c>
      <c r="I184">
        <v>233275</v>
      </c>
      <c r="J184" t="s">
        <v>1383</v>
      </c>
      <c r="K184">
        <v>95538</v>
      </c>
      <c r="M184" t="s">
        <v>1303</v>
      </c>
      <c r="N184">
        <v>158891.89</v>
      </c>
      <c r="Q184">
        <v>95538</v>
      </c>
      <c r="R184">
        <f t="shared" si="6"/>
        <v>0</v>
      </c>
      <c r="T184" t="s">
        <v>1384</v>
      </c>
      <c r="U184">
        <v>35092</v>
      </c>
      <c r="W184">
        <f t="shared" si="8"/>
        <v>60446</v>
      </c>
      <c r="Z184" t="s">
        <v>1383</v>
      </c>
      <c r="AA184">
        <v>95538</v>
      </c>
    </row>
    <row r="185" ht="26.1" customHeight="true" spans="1:27">
      <c r="A185" t="s">
        <v>1385</v>
      </c>
      <c r="B185">
        <v>20000</v>
      </c>
      <c r="E185">
        <f t="shared" si="7"/>
        <v>0</v>
      </c>
      <c r="F185">
        <v>20000</v>
      </c>
      <c r="H185" t="s">
        <v>1303</v>
      </c>
      <c r="I185">
        <v>158891.89</v>
      </c>
      <c r="J185" t="s">
        <v>1385</v>
      </c>
      <c r="K185">
        <v>20000</v>
      </c>
      <c r="M185" t="s">
        <v>1382</v>
      </c>
      <c r="N185">
        <v>112573.75</v>
      </c>
      <c r="Q185">
        <v>20000</v>
      </c>
      <c r="R185">
        <f t="shared" si="6"/>
        <v>0</v>
      </c>
      <c r="T185" t="s">
        <v>1386</v>
      </c>
      <c r="U185">
        <v>19930</v>
      </c>
      <c r="W185">
        <f t="shared" si="8"/>
        <v>70</v>
      </c>
      <c r="Z185" t="s">
        <v>1385</v>
      </c>
      <c r="AA185">
        <v>20000</v>
      </c>
    </row>
    <row r="186" ht="26.1" customHeight="true" spans="1:27">
      <c r="A186" t="s">
        <v>1151</v>
      </c>
      <c r="B186">
        <v>3700</v>
      </c>
      <c r="E186">
        <f t="shared" si="7"/>
        <v>0</v>
      </c>
      <c r="F186">
        <v>3700</v>
      </c>
      <c r="H186" t="s">
        <v>1382</v>
      </c>
      <c r="I186">
        <v>112573.75</v>
      </c>
      <c r="J186" t="s">
        <v>1151</v>
      </c>
      <c r="K186">
        <v>3700</v>
      </c>
      <c r="M186" t="s">
        <v>1384</v>
      </c>
      <c r="N186">
        <v>35092</v>
      </c>
      <c r="Q186">
        <v>3700</v>
      </c>
      <c r="R186">
        <f t="shared" si="6"/>
        <v>0</v>
      </c>
      <c r="T186" t="s">
        <v>1387</v>
      </c>
      <c r="U186">
        <v>9904</v>
      </c>
      <c r="W186">
        <f t="shared" si="8"/>
        <v>-6204</v>
      </c>
      <c r="Z186" t="s">
        <v>1151</v>
      </c>
      <c r="AA186">
        <v>3700</v>
      </c>
    </row>
    <row r="187" ht="26.1" customHeight="true" spans="1:28">
      <c r="A187" t="s">
        <v>1388</v>
      </c>
      <c r="B187" t="e">
        <f>表2!#REF!</f>
        <v>#REF!</v>
      </c>
      <c r="C187">
        <v>215</v>
      </c>
      <c r="E187" t="e">
        <f t="shared" si="7"/>
        <v>#REF!</v>
      </c>
      <c r="F187">
        <v>455950</v>
      </c>
      <c r="H187" t="s">
        <v>1384</v>
      </c>
      <c r="I187">
        <v>35092</v>
      </c>
      <c r="J187" t="s">
        <v>1388</v>
      </c>
      <c r="K187">
        <v>455950</v>
      </c>
      <c r="M187" t="s">
        <v>1386</v>
      </c>
      <c r="N187">
        <v>19930</v>
      </c>
      <c r="Q187">
        <v>466440</v>
      </c>
      <c r="R187" t="e">
        <f t="shared" si="6"/>
        <v>#REF!</v>
      </c>
      <c r="T187" t="s">
        <v>1389</v>
      </c>
      <c r="U187">
        <v>9674.6</v>
      </c>
      <c r="W187" t="e">
        <f t="shared" si="8"/>
        <v>#REF!</v>
      </c>
      <c r="Y187" t="s">
        <v>1390</v>
      </c>
      <c r="Z187" t="s">
        <v>1388</v>
      </c>
      <c r="AA187">
        <v>466440</v>
      </c>
      <c r="AB187">
        <v>0.762022587392444</v>
      </c>
    </row>
    <row r="188" ht="26.1" customHeight="true" spans="1:27">
      <c r="A188" t="s">
        <v>1391</v>
      </c>
      <c r="B188">
        <v>422740</v>
      </c>
      <c r="E188">
        <f t="shared" si="7"/>
        <v>0</v>
      </c>
      <c r="F188">
        <v>422740</v>
      </c>
      <c r="H188" t="s">
        <v>1386</v>
      </c>
      <c r="I188">
        <v>19930</v>
      </c>
      <c r="J188" t="s">
        <v>1391</v>
      </c>
      <c r="K188">
        <v>422740</v>
      </c>
      <c r="M188" t="s">
        <v>1387</v>
      </c>
      <c r="N188">
        <v>9904</v>
      </c>
      <c r="Q188">
        <v>422740</v>
      </c>
      <c r="R188">
        <f t="shared" si="6"/>
        <v>0</v>
      </c>
      <c r="T188" t="s">
        <v>1307</v>
      </c>
      <c r="U188">
        <v>9474.17</v>
      </c>
      <c r="W188">
        <f t="shared" si="8"/>
        <v>413265.83</v>
      </c>
      <c r="Z188" t="s">
        <v>1151</v>
      </c>
      <c r="AA188">
        <v>422740</v>
      </c>
    </row>
    <row r="189" ht="26.1" customHeight="true" spans="1:27">
      <c r="A189" t="s">
        <v>1392</v>
      </c>
      <c r="B189">
        <v>20000</v>
      </c>
      <c r="E189">
        <f t="shared" si="7"/>
        <v>0</v>
      </c>
      <c r="F189">
        <v>20000</v>
      </c>
      <c r="H189" t="s">
        <v>1387</v>
      </c>
      <c r="I189">
        <v>9904</v>
      </c>
      <c r="J189" t="s">
        <v>1392</v>
      </c>
      <c r="K189">
        <v>20000</v>
      </c>
      <c r="M189" t="s">
        <v>1389</v>
      </c>
      <c r="N189">
        <v>9674.6</v>
      </c>
      <c r="Q189">
        <v>20000</v>
      </c>
      <c r="R189">
        <f t="shared" si="6"/>
        <v>0</v>
      </c>
      <c r="T189" t="s">
        <v>1393</v>
      </c>
      <c r="U189">
        <v>8124</v>
      </c>
      <c r="W189">
        <f t="shared" si="8"/>
        <v>11876</v>
      </c>
      <c r="Z189" t="s">
        <v>1392</v>
      </c>
      <c r="AA189">
        <v>20000</v>
      </c>
    </row>
    <row r="190" ht="26.1" customHeight="true" spans="1:27">
      <c r="A190" t="s">
        <v>1394</v>
      </c>
      <c r="B190">
        <v>10000</v>
      </c>
      <c r="E190">
        <f t="shared" si="7"/>
        <v>0</v>
      </c>
      <c r="F190">
        <v>10000</v>
      </c>
      <c r="H190" t="s">
        <v>1389</v>
      </c>
      <c r="I190">
        <v>9674.6</v>
      </c>
      <c r="J190" t="s">
        <v>1394</v>
      </c>
      <c r="K190">
        <v>10000</v>
      </c>
      <c r="M190" t="s">
        <v>1307</v>
      </c>
      <c r="N190">
        <v>9474.17</v>
      </c>
      <c r="Q190">
        <v>10000</v>
      </c>
      <c r="R190">
        <f t="shared" si="6"/>
        <v>0</v>
      </c>
      <c r="T190" t="s">
        <v>1395</v>
      </c>
      <c r="U190">
        <v>4240</v>
      </c>
      <c r="W190">
        <f t="shared" si="8"/>
        <v>5760</v>
      </c>
      <c r="Z190" t="s">
        <v>1394</v>
      </c>
      <c r="AA190">
        <v>10000</v>
      </c>
    </row>
    <row r="191" ht="26.1" customHeight="true" spans="1:27">
      <c r="A191" t="s">
        <v>1191</v>
      </c>
      <c r="B191">
        <v>9000</v>
      </c>
      <c r="E191">
        <f t="shared" si="7"/>
        <v>0</v>
      </c>
      <c r="F191">
        <v>9000</v>
      </c>
      <c r="H191" t="s">
        <v>1307</v>
      </c>
      <c r="I191">
        <v>9474.17</v>
      </c>
      <c r="J191" t="s">
        <v>1191</v>
      </c>
      <c r="K191">
        <v>9000</v>
      </c>
      <c r="M191" t="s">
        <v>1393</v>
      </c>
      <c r="N191">
        <v>8124</v>
      </c>
      <c r="Q191">
        <v>9000</v>
      </c>
      <c r="R191">
        <f t="shared" si="6"/>
        <v>0</v>
      </c>
      <c r="T191" t="s">
        <v>1310</v>
      </c>
      <c r="U191">
        <v>4162.37</v>
      </c>
      <c r="W191">
        <f t="shared" si="8"/>
        <v>4837.63</v>
      </c>
      <c r="Z191" t="s">
        <v>1191</v>
      </c>
      <c r="AA191">
        <v>9000</v>
      </c>
    </row>
    <row r="192" ht="26.1" customHeight="true" spans="1:27">
      <c r="A192" t="s">
        <v>1396</v>
      </c>
      <c r="B192">
        <v>4700</v>
      </c>
      <c r="E192">
        <f t="shared" si="7"/>
        <v>0</v>
      </c>
      <c r="F192">
        <v>4700</v>
      </c>
      <c r="H192" t="s">
        <v>1393</v>
      </c>
      <c r="I192">
        <v>8124</v>
      </c>
      <c r="J192" t="s">
        <v>1396</v>
      </c>
      <c r="K192">
        <v>4700</v>
      </c>
      <c r="M192" t="s">
        <v>1395</v>
      </c>
      <c r="N192">
        <v>4240</v>
      </c>
      <c r="Q192">
        <v>4700</v>
      </c>
      <c r="R192">
        <f t="shared" si="6"/>
        <v>0</v>
      </c>
      <c r="T192" t="s">
        <v>1397</v>
      </c>
      <c r="U192">
        <v>1600</v>
      </c>
      <c r="W192">
        <f t="shared" si="8"/>
        <v>3100</v>
      </c>
      <c r="Z192" t="s">
        <v>1398</v>
      </c>
      <c r="AA192">
        <v>4700</v>
      </c>
    </row>
    <row r="193" ht="26.1" customHeight="true" spans="1:28">
      <c r="A193" t="s">
        <v>1399</v>
      </c>
      <c r="B193" t="e">
        <f>表2!#REF!</f>
        <v>#REF!</v>
      </c>
      <c r="C193">
        <v>216</v>
      </c>
      <c r="E193" t="e">
        <f t="shared" si="7"/>
        <v>#REF!</v>
      </c>
      <c r="F193">
        <v>147022.88</v>
      </c>
      <c r="H193" t="s">
        <v>1395</v>
      </c>
      <c r="I193">
        <v>4240</v>
      </c>
      <c r="J193" t="s">
        <v>1399</v>
      </c>
      <c r="K193">
        <v>147022.88</v>
      </c>
      <c r="M193" t="s">
        <v>1310</v>
      </c>
      <c r="N193">
        <v>4162.37</v>
      </c>
      <c r="Q193">
        <v>153302</v>
      </c>
      <c r="R193" t="e">
        <f t="shared" si="6"/>
        <v>#REF!</v>
      </c>
      <c r="T193" t="s">
        <v>1400</v>
      </c>
      <c r="U193">
        <v>1524</v>
      </c>
      <c r="W193" t="e">
        <f t="shared" si="8"/>
        <v>#REF!</v>
      </c>
      <c r="Y193" t="s">
        <v>1401</v>
      </c>
      <c r="Z193" t="s">
        <v>1399</v>
      </c>
      <c r="AA193">
        <v>153302</v>
      </c>
      <c r="AB193">
        <v>1.32918842357015</v>
      </c>
    </row>
    <row r="194" ht="26.1" customHeight="true" spans="1:27">
      <c r="A194" t="s">
        <v>1391</v>
      </c>
      <c r="B194">
        <v>109400</v>
      </c>
      <c r="E194">
        <f t="shared" si="7"/>
        <v>0</v>
      </c>
      <c r="F194">
        <v>109400</v>
      </c>
      <c r="H194" t="s">
        <v>1310</v>
      </c>
      <c r="I194">
        <v>4162.37</v>
      </c>
      <c r="J194" t="s">
        <v>1391</v>
      </c>
      <c r="K194">
        <v>109400</v>
      </c>
      <c r="M194" t="s">
        <v>1397</v>
      </c>
      <c r="N194">
        <v>1600</v>
      </c>
      <c r="Q194">
        <v>109400</v>
      </c>
      <c r="R194">
        <f t="shared" si="6"/>
        <v>0</v>
      </c>
      <c r="T194" t="s">
        <v>1402</v>
      </c>
      <c r="U194">
        <v>1190</v>
      </c>
      <c r="W194">
        <f t="shared" si="8"/>
        <v>108210</v>
      </c>
      <c r="Z194" t="s">
        <v>1151</v>
      </c>
      <c r="AA194">
        <v>109400</v>
      </c>
    </row>
    <row r="195" ht="26.1" customHeight="true" spans="1:27">
      <c r="A195" t="s">
        <v>1403</v>
      </c>
      <c r="B195">
        <v>35396</v>
      </c>
      <c r="E195">
        <f t="shared" si="7"/>
        <v>0</v>
      </c>
      <c r="F195">
        <v>35396</v>
      </c>
      <c r="H195" t="s">
        <v>1397</v>
      </c>
      <c r="I195">
        <v>1600</v>
      </c>
      <c r="J195" t="s">
        <v>1403</v>
      </c>
      <c r="K195">
        <v>35396</v>
      </c>
      <c r="M195" t="s">
        <v>1400</v>
      </c>
      <c r="N195">
        <v>1524</v>
      </c>
      <c r="Q195">
        <v>35396</v>
      </c>
      <c r="R195">
        <f t="shared" si="6"/>
        <v>0</v>
      </c>
      <c r="T195" t="s">
        <v>1316</v>
      </c>
      <c r="U195">
        <v>665</v>
      </c>
      <c r="W195">
        <f t="shared" si="8"/>
        <v>34731</v>
      </c>
      <c r="Z195" t="s">
        <v>1403</v>
      </c>
      <c r="AA195">
        <v>35396</v>
      </c>
    </row>
    <row r="196" ht="26.1" customHeight="true" spans="1:27">
      <c r="A196" t="s">
        <v>1153</v>
      </c>
      <c r="B196">
        <v>7200</v>
      </c>
      <c r="E196">
        <f t="shared" si="7"/>
        <v>0</v>
      </c>
      <c r="F196">
        <v>7200</v>
      </c>
      <c r="H196" t="s">
        <v>1400</v>
      </c>
      <c r="I196">
        <v>1524</v>
      </c>
      <c r="J196" t="s">
        <v>1153</v>
      </c>
      <c r="K196">
        <v>7200</v>
      </c>
      <c r="M196" t="s">
        <v>1402</v>
      </c>
      <c r="N196">
        <v>1190</v>
      </c>
      <c r="Q196">
        <v>7200</v>
      </c>
      <c r="R196">
        <f t="shared" si="6"/>
        <v>0</v>
      </c>
      <c r="T196" t="s">
        <v>1318</v>
      </c>
      <c r="U196">
        <v>300</v>
      </c>
      <c r="W196">
        <f t="shared" si="8"/>
        <v>6900</v>
      </c>
      <c r="Z196" t="s">
        <v>1153</v>
      </c>
      <c r="AA196">
        <v>7200</v>
      </c>
    </row>
    <row r="197" ht="26.1" customHeight="true" spans="1:28">
      <c r="A197" t="s">
        <v>1404</v>
      </c>
      <c r="B197" t="e">
        <f>表2!#REF!</f>
        <v>#REF!</v>
      </c>
      <c r="C197">
        <v>217</v>
      </c>
      <c r="E197" t="e">
        <f t="shared" si="7"/>
        <v>#REF!</v>
      </c>
      <c r="F197">
        <v>265</v>
      </c>
      <c r="H197" t="s">
        <v>1402</v>
      </c>
      <c r="I197">
        <v>1190</v>
      </c>
      <c r="J197" t="s">
        <v>1404</v>
      </c>
      <c r="K197">
        <v>265</v>
      </c>
      <c r="M197" t="s">
        <v>1316</v>
      </c>
      <c r="N197">
        <v>665</v>
      </c>
      <c r="Q197">
        <v>265</v>
      </c>
      <c r="R197" t="e">
        <f t="shared" ref="R197:R222" si="9">B197-Q197</f>
        <v>#REF!</v>
      </c>
      <c r="S197" t="s">
        <v>1320</v>
      </c>
      <c r="T197" t="s">
        <v>1319</v>
      </c>
      <c r="U197">
        <v>449773.3</v>
      </c>
      <c r="V197">
        <v>1.17229207391769</v>
      </c>
      <c r="W197" t="e">
        <f t="shared" si="8"/>
        <v>#REF!</v>
      </c>
      <c r="Y197" t="s">
        <v>1405</v>
      </c>
      <c r="Z197" t="s">
        <v>1404</v>
      </c>
      <c r="AA197">
        <v>265</v>
      </c>
      <c r="AB197">
        <v>1</v>
      </c>
    </row>
    <row r="198" ht="26.1" customHeight="true" spans="1:27">
      <c r="A198" t="s">
        <v>1406</v>
      </c>
      <c r="B198">
        <v>265</v>
      </c>
      <c r="E198">
        <f t="shared" ref="E198:E222" si="10">B198-F198</f>
        <v>0</v>
      </c>
      <c r="F198">
        <v>265</v>
      </c>
      <c r="H198" t="s">
        <v>1316</v>
      </c>
      <c r="I198">
        <v>665</v>
      </c>
      <c r="J198" t="s">
        <v>1406</v>
      </c>
      <c r="K198">
        <v>265</v>
      </c>
      <c r="M198" t="s">
        <v>1318</v>
      </c>
      <c r="N198">
        <v>300</v>
      </c>
      <c r="Q198">
        <v>265</v>
      </c>
      <c r="R198">
        <f t="shared" si="9"/>
        <v>0</v>
      </c>
      <c r="T198" t="s">
        <v>1322</v>
      </c>
      <c r="U198">
        <v>263780</v>
      </c>
      <c r="W198">
        <f t="shared" ref="W198:W261" si="11">B198-U198</f>
        <v>-263515</v>
      </c>
      <c r="Z198" t="s">
        <v>1407</v>
      </c>
      <c r="AA198">
        <v>265</v>
      </c>
    </row>
    <row r="199" ht="26.1" customHeight="true" spans="1:28">
      <c r="A199" t="s">
        <v>1408</v>
      </c>
      <c r="B199" t="e">
        <f>表2!#REF!</f>
        <v>#REF!</v>
      </c>
      <c r="C199">
        <v>220</v>
      </c>
      <c r="E199" t="e">
        <f t="shared" si="10"/>
        <v>#REF!</v>
      </c>
      <c r="F199">
        <v>404940</v>
      </c>
      <c r="H199" t="s">
        <v>1318</v>
      </c>
      <c r="I199">
        <v>300</v>
      </c>
      <c r="J199" t="s">
        <v>1408</v>
      </c>
      <c r="K199">
        <v>404940</v>
      </c>
      <c r="L199" t="s">
        <v>1320</v>
      </c>
      <c r="M199" t="s">
        <v>1319</v>
      </c>
      <c r="N199">
        <v>407788.3</v>
      </c>
      <c r="Q199">
        <v>454740</v>
      </c>
      <c r="R199" t="e">
        <f t="shared" si="9"/>
        <v>#REF!</v>
      </c>
      <c r="T199" t="s">
        <v>1323</v>
      </c>
      <c r="U199">
        <v>68000</v>
      </c>
      <c r="W199" t="e">
        <f t="shared" si="11"/>
        <v>#REF!</v>
      </c>
      <c r="Y199" t="s">
        <v>1409</v>
      </c>
      <c r="Z199" t="s">
        <v>1408</v>
      </c>
      <c r="AA199">
        <v>454740</v>
      </c>
      <c r="AB199">
        <v>0.950424178570395</v>
      </c>
    </row>
    <row r="200" ht="26.1" customHeight="true" spans="1:27">
      <c r="A200" t="s">
        <v>1341</v>
      </c>
      <c r="B200">
        <v>399797</v>
      </c>
      <c r="E200">
        <f t="shared" si="10"/>
        <v>0</v>
      </c>
      <c r="F200">
        <v>399797</v>
      </c>
      <c r="G200" t="s">
        <v>1320</v>
      </c>
      <c r="H200" t="s">
        <v>1319</v>
      </c>
      <c r="I200">
        <v>407788.3</v>
      </c>
      <c r="J200" t="s">
        <v>1341</v>
      </c>
      <c r="K200">
        <v>399797</v>
      </c>
      <c r="M200" t="s">
        <v>1322</v>
      </c>
      <c r="N200">
        <v>221795</v>
      </c>
      <c r="Q200">
        <v>399797</v>
      </c>
      <c r="R200">
        <f t="shared" si="9"/>
        <v>0</v>
      </c>
      <c r="T200" t="s">
        <v>1256</v>
      </c>
      <c r="U200">
        <v>50000</v>
      </c>
      <c r="W200">
        <f t="shared" si="11"/>
        <v>349797</v>
      </c>
      <c r="Z200" t="s">
        <v>1256</v>
      </c>
      <c r="AA200">
        <v>399797</v>
      </c>
    </row>
    <row r="201" ht="26.1" customHeight="true" spans="1:27">
      <c r="A201" t="s">
        <v>1410</v>
      </c>
      <c r="B201">
        <v>32500</v>
      </c>
      <c r="E201">
        <f t="shared" si="10"/>
        <v>0</v>
      </c>
      <c r="F201">
        <v>32500</v>
      </c>
      <c r="H201" t="s">
        <v>1322</v>
      </c>
      <c r="I201">
        <v>221795</v>
      </c>
      <c r="J201" t="s">
        <v>1410</v>
      </c>
      <c r="K201">
        <v>32500</v>
      </c>
      <c r="M201" t="s">
        <v>1323</v>
      </c>
      <c r="N201">
        <v>68000</v>
      </c>
      <c r="Q201">
        <v>32500</v>
      </c>
      <c r="R201">
        <f t="shared" si="9"/>
        <v>0</v>
      </c>
      <c r="T201" t="s">
        <v>1254</v>
      </c>
      <c r="U201">
        <v>30000</v>
      </c>
      <c r="W201">
        <f t="shared" si="11"/>
        <v>2500</v>
      </c>
      <c r="Z201" t="s">
        <v>1410</v>
      </c>
      <c r="AA201">
        <v>32500</v>
      </c>
    </row>
    <row r="202" ht="26.1" customHeight="true" spans="1:27">
      <c r="A202" t="s">
        <v>1151</v>
      </c>
      <c r="B202">
        <v>11760</v>
      </c>
      <c r="E202">
        <f t="shared" si="10"/>
        <v>0</v>
      </c>
      <c r="F202">
        <v>11760</v>
      </c>
      <c r="H202" t="s">
        <v>1323</v>
      </c>
      <c r="I202">
        <v>68000</v>
      </c>
      <c r="J202" t="s">
        <v>1151</v>
      </c>
      <c r="K202">
        <v>11760</v>
      </c>
      <c r="M202" t="s">
        <v>1256</v>
      </c>
      <c r="N202">
        <v>50000</v>
      </c>
      <c r="Q202">
        <v>11760</v>
      </c>
      <c r="R202">
        <f t="shared" si="9"/>
        <v>0</v>
      </c>
      <c r="T202" t="s">
        <v>1411</v>
      </c>
      <c r="U202">
        <v>23100</v>
      </c>
      <c r="W202">
        <f t="shared" si="11"/>
        <v>-11340</v>
      </c>
      <c r="Z202" t="s">
        <v>1151</v>
      </c>
      <c r="AA202">
        <v>11760</v>
      </c>
    </row>
    <row r="203" ht="26.1" customHeight="true" spans="1:27">
      <c r="A203" t="s">
        <v>1412</v>
      </c>
      <c r="B203">
        <v>8520</v>
      </c>
      <c r="E203">
        <f t="shared" si="10"/>
        <v>0</v>
      </c>
      <c r="F203">
        <v>8520</v>
      </c>
      <c r="H203" t="s">
        <v>1256</v>
      </c>
      <c r="I203">
        <v>50000</v>
      </c>
      <c r="J203" t="s">
        <v>1412</v>
      </c>
      <c r="K203">
        <v>8520</v>
      </c>
      <c r="M203" t="s">
        <v>1254</v>
      </c>
      <c r="N203">
        <v>30000</v>
      </c>
      <c r="Q203">
        <v>8520</v>
      </c>
      <c r="R203">
        <f t="shared" si="9"/>
        <v>0</v>
      </c>
      <c r="T203" t="s">
        <v>1328</v>
      </c>
      <c r="U203">
        <v>10000</v>
      </c>
      <c r="W203">
        <f t="shared" si="11"/>
        <v>-1480</v>
      </c>
      <c r="Z203" t="s">
        <v>1412</v>
      </c>
      <c r="AA203">
        <v>8520</v>
      </c>
    </row>
    <row r="204" ht="26.1" customHeight="true" spans="1:27">
      <c r="A204" t="s">
        <v>1413</v>
      </c>
      <c r="B204">
        <v>2163</v>
      </c>
      <c r="E204">
        <f t="shared" si="10"/>
        <v>0</v>
      </c>
      <c r="F204">
        <v>2163</v>
      </c>
      <c r="H204" t="s">
        <v>1254</v>
      </c>
      <c r="I204">
        <v>30000</v>
      </c>
      <c r="J204" t="s">
        <v>1413</v>
      </c>
      <c r="K204">
        <v>2163</v>
      </c>
      <c r="M204" t="s">
        <v>1411</v>
      </c>
      <c r="N204">
        <v>23100</v>
      </c>
      <c r="Q204">
        <v>2163</v>
      </c>
      <c r="R204">
        <f t="shared" si="9"/>
        <v>0</v>
      </c>
      <c r="T204" t="s">
        <v>1414</v>
      </c>
      <c r="U204">
        <v>2400</v>
      </c>
      <c r="W204">
        <f t="shared" si="11"/>
        <v>-237</v>
      </c>
      <c r="Z204" t="s">
        <v>1413</v>
      </c>
      <c r="AA204">
        <v>2163</v>
      </c>
    </row>
    <row r="205" ht="26.1" customHeight="true" spans="1:28">
      <c r="A205" t="s">
        <v>1415</v>
      </c>
      <c r="B205" t="e">
        <f>表2!#REF!</f>
        <v>#REF!</v>
      </c>
      <c r="C205">
        <v>221</v>
      </c>
      <c r="E205" t="e">
        <f t="shared" si="10"/>
        <v>#REF!</v>
      </c>
      <c r="F205">
        <v>89289</v>
      </c>
      <c r="H205" t="s">
        <v>1411</v>
      </c>
      <c r="I205">
        <v>23100</v>
      </c>
      <c r="J205" t="s">
        <v>1415</v>
      </c>
      <c r="K205">
        <v>89289</v>
      </c>
      <c r="M205" t="s">
        <v>1328</v>
      </c>
      <c r="N205">
        <v>10000</v>
      </c>
      <c r="Q205">
        <v>89289</v>
      </c>
      <c r="R205" t="e">
        <f t="shared" si="9"/>
        <v>#REF!</v>
      </c>
      <c r="T205" t="s">
        <v>1416</v>
      </c>
      <c r="U205">
        <v>1600</v>
      </c>
      <c r="W205" t="e">
        <f t="shared" si="11"/>
        <v>#REF!</v>
      </c>
      <c r="Y205" t="s">
        <v>1417</v>
      </c>
      <c r="Z205" t="s">
        <v>1415</v>
      </c>
      <c r="AA205">
        <v>89289</v>
      </c>
      <c r="AB205">
        <v>1.03207573340731</v>
      </c>
    </row>
    <row r="206" ht="26.1" customHeight="true" spans="1:27">
      <c r="A206" t="s">
        <v>1334</v>
      </c>
      <c r="B206">
        <v>54235</v>
      </c>
      <c r="E206">
        <f t="shared" si="10"/>
        <v>0</v>
      </c>
      <c r="F206">
        <v>54235</v>
      </c>
      <c r="H206" t="s">
        <v>1328</v>
      </c>
      <c r="I206">
        <v>10000</v>
      </c>
      <c r="J206" t="s">
        <v>1334</v>
      </c>
      <c r="K206">
        <v>54235</v>
      </c>
      <c r="M206" t="s">
        <v>1414</v>
      </c>
      <c r="N206">
        <v>2400</v>
      </c>
      <c r="Q206">
        <v>54235</v>
      </c>
      <c r="R206">
        <f t="shared" si="9"/>
        <v>0</v>
      </c>
      <c r="S206" t="s">
        <v>1333</v>
      </c>
      <c r="T206" t="s">
        <v>1331</v>
      </c>
      <c r="U206">
        <v>19350</v>
      </c>
      <c r="V206">
        <v>1</v>
      </c>
      <c r="W206">
        <f t="shared" si="11"/>
        <v>34885</v>
      </c>
      <c r="Z206" t="s">
        <v>1146</v>
      </c>
      <c r="AA206">
        <v>54235</v>
      </c>
    </row>
    <row r="207" ht="26.1" customHeight="true" spans="1:27">
      <c r="A207" t="s">
        <v>1418</v>
      </c>
      <c r="B207">
        <v>21962</v>
      </c>
      <c r="E207">
        <f t="shared" si="10"/>
        <v>0</v>
      </c>
      <c r="F207">
        <v>21962</v>
      </c>
      <c r="H207" t="s">
        <v>1414</v>
      </c>
      <c r="I207">
        <v>2400</v>
      </c>
      <c r="J207" t="s">
        <v>1418</v>
      </c>
      <c r="K207">
        <v>21962</v>
      </c>
      <c r="M207" t="s">
        <v>1416</v>
      </c>
      <c r="N207">
        <v>1600</v>
      </c>
      <c r="Q207">
        <v>21962</v>
      </c>
      <c r="R207">
        <f t="shared" si="9"/>
        <v>0</v>
      </c>
      <c r="T207" t="s">
        <v>1146</v>
      </c>
      <c r="U207">
        <v>11300</v>
      </c>
      <c r="W207">
        <f t="shared" si="11"/>
        <v>10662</v>
      </c>
      <c r="Z207" t="s">
        <v>1418</v>
      </c>
      <c r="AA207">
        <v>21962</v>
      </c>
    </row>
    <row r="208" ht="26.1" customHeight="true" spans="1:27">
      <c r="A208" t="s">
        <v>1419</v>
      </c>
      <c r="B208">
        <v>13092</v>
      </c>
      <c r="E208">
        <f t="shared" si="10"/>
        <v>0</v>
      </c>
      <c r="F208">
        <v>13092</v>
      </c>
      <c r="H208" t="s">
        <v>1416</v>
      </c>
      <c r="I208">
        <v>1600</v>
      </c>
      <c r="J208" t="s">
        <v>1419</v>
      </c>
      <c r="K208">
        <v>13092</v>
      </c>
      <c r="L208" t="s">
        <v>1333</v>
      </c>
      <c r="M208" t="s">
        <v>1331</v>
      </c>
      <c r="N208">
        <v>18550</v>
      </c>
      <c r="Q208">
        <v>13092</v>
      </c>
      <c r="R208">
        <f t="shared" si="9"/>
        <v>0</v>
      </c>
      <c r="T208" t="s">
        <v>1336</v>
      </c>
      <c r="U208">
        <v>3450</v>
      </c>
      <c r="W208">
        <f t="shared" si="11"/>
        <v>9642</v>
      </c>
      <c r="Z208" t="s">
        <v>1419</v>
      </c>
      <c r="AA208">
        <v>13092</v>
      </c>
    </row>
    <row r="209" ht="26.1" customHeight="true" spans="1:28">
      <c r="A209" t="s">
        <v>1420</v>
      </c>
      <c r="B209" t="e">
        <f>表2!#REF!</f>
        <v>#REF!</v>
      </c>
      <c r="C209">
        <v>222</v>
      </c>
      <c r="E209" t="e">
        <f t="shared" si="10"/>
        <v>#REF!</v>
      </c>
      <c r="F209">
        <v>1050</v>
      </c>
      <c r="H209" t="s">
        <v>1421</v>
      </c>
      <c r="I209">
        <v>893.3</v>
      </c>
      <c r="J209" t="s">
        <v>1420</v>
      </c>
      <c r="K209">
        <v>1050</v>
      </c>
      <c r="M209" t="s">
        <v>1146</v>
      </c>
      <c r="N209">
        <v>10500</v>
      </c>
      <c r="Q209">
        <v>4300</v>
      </c>
      <c r="R209" t="e">
        <f t="shared" si="9"/>
        <v>#REF!</v>
      </c>
      <c r="T209" t="s">
        <v>1422</v>
      </c>
      <c r="U209">
        <v>2400</v>
      </c>
      <c r="W209" t="e">
        <f t="shared" si="11"/>
        <v>#REF!</v>
      </c>
      <c r="Y209" t="s">
        <v>1423</v>
      </c>
      <c r="Z209" t="s">
        <v>1420</v>
      </c>
      <c r="AA209">
        <v>4300</v>
      </c>
      <c r="AB209">
        <v>1.01176470588235</v>
      </c>
    </row>
    <row r="210" ht="26.1" customHeight="true" spans="1:28">
      <c r="A210" t="s">
        <v>1424</v>
      </c>
      <c r="B210" t="e">
        <f>表2!#REF!</f>
        <v>#REF!</v>
      </c>
      <c r="C210">
        <v>229</v>
      </c>
      <c r="E210" t="e">
        <f t="shared" si="10"/>
        <v>#REF!</v>
      </c>
      <c r="F210">
        <v>287328</v>
      </c>
      <c r="G210" t="s">
        <v>1333</v>
      </c>
      <c r="H210" t="s">
        <v>1331</v>
      </c>
      <c r="I210">
        <v>18550</v>
      </c>
      <c r="J210" t="s">
        <v>1424</v>
      </c>
      <c r="K210">
        <v>287328</v>
      </c>
      <c r="M210" t="s">
        <v>1336</v>
      </c>
      <c r="N210">
        <v>3450</v>
      </c>
      <c r="Q210">
        <v>759882.3654</v>
      </c>
      <c r="R210" t="e">
        <f t="shared" si="9"/>
        <v>#REF!</v>
      </c>
      <c r="T210" t="s">
        <v>1256</v>
      </c>
      <c r="U210">
        <v>2200</v>
      </c>
      <c r="W210" t="e">
        <f t="shared" si="11"/>
        <v>#REF!</v>
      </c>
      <c r="Y210" t="s">
        <v>1425</v>
      </c>
      <c r="Z210" t="s">
        <v>1424</v>
      </c>
      <c r="AA210">
        <v>759882.3654</v>
      </c>
      <c r="AB210">
        <v>2.22684001255781</v>
      </c>
    </row>
    <row r="211" ht="26.1" customHeight="true" spans="1:27">
      <c r="A211" t="s">
        <v>1391</v>
      </c>
      <c r="B211">
        <v>107531</v>
      </c>
      <c r="E211">
        <f t="shared" si="10"/>
        <v>0</v>
      </c>
      <c r="F211">
        <v>107531</v>
      </c>
      <c r="H211" t="s">
        <v>1146</v>
      </c>
      <c r="I211">
        <v>10500</v>
      </c>
      <c r="J211" t="s">
        <v>1391</v>
      </c>
      <c r="K211">
        <v>107531</v>
      </c>
      <c r="M211" t="s">
        <v>1422</v>
      </c>
      <c r="N211">
        <v>2400</v>
      </c>
      <c r="Q211">
        <v>107531</v>
      </c>
      <c r="R211">
        <f t="shared" si="9"/>
        <v>0</v>
      </c>
      <c r="S211" t="s">
        <v>1340</v>
      </c>
      <c r="T211" t="s">
        <v>1339</v>
      </c>
      <c r="U211">
        <v>3464582.505</v>
      </c>
      <c r="V211">
        <v>1.84060086757521</v>
      </c>
      <c r="W211">
        <f t="shared" si="11"/>
        <v>-3357051.505</v>
      </c>
      <c r="Z211" t="s">
        <v>1151</v>
      </c>
      <c r="AA211">
        <v>107531</v>
      </c>
    </row>
    <row r="212" ht="26.1" customHeight="true" spans="1:27">
      <c r="A212" t="s">
        <v>1426</v>
      </c>
      <c r="B212">
        <v>50000</v>
      </c>
      <c r="E212">
        <f t="shared" si="10"/>
        <v>0</v>
      </c>
      <c r="F212">
        <v>50000</v>
      </c>
      <c r="H212" t="s">
        <v>1336</v>
      </c>
      <c r="I212">
        <v>3450</v>
      </c>
      <c r="J212" t="s">
        <v>1426</v>
      </c>
      <c r="K212">
        <v>50000</v>
      </c>
      <c r="M212" t="s">
        <v>1256</v>
      </c>
      <c r="N212">
        <v>2200</v>
      </c>
      <c r="Q212">
        <v>50000</v>
      </c>
      <c r="R212">
        <f t="shared" si="9"/>
        <v>0</v>
      </c>
      <c r="T212" t="s">
        <v>1256</v>
      </c>
      <c r="U212">
        <v>2080138.19</v>
      </c>
      <c r="W212">
        <f t="shared" si="11"/>
        <v>-2030138.19</v>
      </c>
      <c r="Z212" t="s">
        <v>1426</v>
      </c>
      <c r="AA212">
        <v>50000</v>
      </c>
    </row>
    <row r="213" ht="26.1" customHeight="true" spans="1:27">
      <c r="A213" t="s">
        <v>1152</v>
      </c>
      <c r="B213">
        <v>16593</v>
      </c>
      <c r="E213">
        <f t="shared" si="10"/>
        <v>0</v>
      </c>
      <c r="F213">
        <v>16593</v>
      </c>
      <c r="H213" t="s">
        <v>1422</v>
      </c>
      <c r="I213">
        <v>2400</v>
      </c>
      <c r="J213" t="s">
        <v>1152</v>
      </c>
      <c r="K213">
        <v>16593</v>
      </c>
      <c r="L213" t="s">
        <v>1340</v>
      </c>
      <c r="M213" t="s">
        <v>1339</v>
      </c>
      <c r="N213">
        <v>3467538.535</v>
      </c>
      <c r="Q213">
        <v>16593</v>
      </c>
      <c r="R213">
        <f t="shared" si="9"/>
        <v>0</v>
      </c>
      <c r="T213" t="s">
        <v>1342</v>
      </c>
      <c r="U213">
        <v>207836</v>
      </c>
      <c r="W213">
        <f t="shared" si="11"/>
        <v>-191243</v>
      </c>
      <c r="Z213" t="s">
        <v>1152</v>
      </c>
      <c r="AA213">
        <v>16593</v>
      </c>
    </row>
    <row r="214" ht="26.1" customHeight="true" spans="1:27">
      <c r="A214" t="s">
        <v>1427</v>
      </c>
      <c r="B214">
        <v>5000</v>
      </c>
      <c r="E214">
        <f t="shared" si="10"/>
        <v>0</v>
      </c>
      <c r="F214">
        <v>5000</v>
      </c>
      <c r="H214" t="s">
        <v>1256</v>
      </c>
      <c r="I214">
        <v>2200</v>
      </c>
      <c r="J214" t="s">
        <v>1427</v>
      </c>
      <c r="K214">
        <v>5000</v>
      </c>
      <c r="M214" t="s">
        <v>1256</v>
      </c>
      <c r="N214">
        <v>2080138.19</v>
      </c>
      <c r="Q214">
        <v>5000</v>
      </c>
      <c r="R214">
        <f t="shared" si="9"/>
        <v>0</v>
      </c>
      <c r="T214" t="s">
        <v>1344</v>
      </c>
      <c r="U214">
        <v>182792.88</v>
      </c>
      <c r="W214">
        <f t="shared" si="11"/>
        <v>-177792.88</v>
      </c>
      <c r="Z214" t="s">
        <v>1427</v>
      </c>
      <c r="AA214">
        <v>5000</v>
      </c>
    </row>
    <row r="215" ht="26.1" customHeight="true" spans="1:27">
      <c r="A215" t="s">
        <v>1428</v>
      </c>
      <c r="B215">
        <v>2000</v>
      </c>
      <c r="E215">
        <f t="shared" si="10"/>
        <v>0</v>
      </c>
      <c r="F215">
        <v>2000</v>
      </c>
      <c r="G215" t="s">
        <v>1340</v>
      </c>
      <c r="H215" t="s">
        <v>1339</v>
      </c>
      <c r="I215">
        <v>3452669.255</v>
      </c>
      <c r="J215" t="s">
        <v>1428</v>
      </c>
      <c r="K215">
        <v>2000</v>
      </c>
      <c r="M215" t="s">
        <v>1342</v>
      </c>
      <c r="N215">
        <v>207836</v>
      </c>
      <c r="Q215">
        <v>2000</v>
      </c>
      <c r="R215">
        <f t="shared" si="9"/>
        <v>0</v>
      </c>
      <c r="T215" t="s">
        <v>1346</v>
      </c>
      <c r="U215">
        <v>143400</v>
      </c>
      <c r="W215">
        <f t="shared" si="11"/>
        <v>-141400</v>
      </c>
      <c r="Z215" t="s">
        <v>1428</v>
      </c>
      <c r="AA215">
        <v>2000</v>
      </c>
    </row>
    <row r="216" ht="26.1" customHeight="true" spans="1:27">
      <c r="A216" t="s">
        <v>1429</v>
      </c>
      <c r="B216">
        <v>400</v>
      </c>
      <c r="E216">
        <f t="shared" si="10"/>
        <v>0</v>
      </c>
      <c r="F216">
        <v>400</v>
      </c>
      <c r="H216" t="s">
        <v>1256</v>
      </c>
      <c r="I216">
        <v>2065268.91</v>
      </c>
      <c r="J216" t="s">
        <v>1429</v>
      </c>
      <c r="K216">
        <v>400</v>
      </c>
      <c r="M216" t="s">
        <v>1344</v>
      </c>
      <c r="N216">
        <v>181135.66</v>
      </c>
      <c r="Q216">
        <v>400</v>
      </c>
      <c r="R216">
        <f t="shared" si="9"/>
        <v>0</v>
      </c>
      <c r="T216" t="s">
        <v>1430</v>
      </c>
      <c r="U216">
        <v>118068.64</v>
      </c>
      <c r="W216">
        <f t="shared" si="11"/>
        <v>-117668.64</v>
      </c>
      <c r="Z216" t="s">
        <v>1429</v>
      </c>
      <c r="AA216">
        <v>400</v>
      </c>
    </row>
    <row r="217" ht="26.1" customHeight="true" spans="1:28">
      <c r="A217" t="s">
        <v>1431</v>
      </c>
      <c r="B217">
        <v>1516164</v>
      </c>
      <c r="E217">
        <f t="shared" si="10"/>
        <v>0</v>
      </c>
      <c r="F217">
        <v>1516164</v>
      </c>
      <c r="H217" t="s">
        <v>1432</v>
      </c>
      <c r="I217">
        <v>257977</v>
      </c>
      <c r="J217" t="s">
        <v>1431</v>
      </c>
      <c r="K217">
        <v>1516164</v>
      </c>
      <c r="M217" t="s">
        <v>1346</v>
      </c>
      <c r="N217">
        <v>143400</v>
      </c>
      <c r="Q217">
        <v>1516164</v>
      </c>
      <c r="R217">
        <f t="shared" si="9"/>
        <v>0</v>
      </c>
      <c r="T217" t="s">
        <v>1433</v>
      </c>
      <c r="U217">
        <v>105068</v>
      </c>
      <c r="W217">
        <f t="shared" si="11"/>
        <v>1411096</v>
      </c>
      <c r="Y217" t="s">
        <v>1434</v>
      </c>
      <c r="Z217" t="s">
        <v>1435</v>
      </c>
      <c r="AA217">
        <v>1516164</v>
      </c>
      <c r="AB217">
        <v>0.841148342878447</v>
      </c>
    </row>
    <row r="218" ht="26.1" customHeight="true" spans="1:28">
      <c r="A218" t="s">
        <v>1436</v>
      </c>
      <c r="B218">
        <v>1372838</v>
      </c>
      <c r="E218">
        <f t="shared" si="10"/>
        <v>0</v>
      </c>
      <c r="F218">
        <v>1372838</v>
      </c>
      <c r="H218" t="s">
        <v>1342</v>
      </c>
      <c r="I218">
        <v>207836</v>
      </c>
      <c r="J218" t="s">
        <v>1436</v>
      </c>
      <c r="K218">
        <v>1372838</v>
      </c>
      <c r="M218" t="s">
        <v>1430</v>
      </c>
      <c r="N218">
        <v>118068.64</v>
      </c>
      <c r="Q218">
        <v>1372838</v>
      </c>
      <c r="R218">
        <f t="shared" si="9"/>
        <v>0</v>
      </c>
      <c r="T218" t="s">
        <v>1437</v>
      </c>
      <c r="U218">
        <v>50281</v>
      </c>
      <c r="W218">
        <f t="shared" si="11"/>
        <v>1322557</v>
      </c>
      <c r="Y218" t="s">
        <v>1438</v>
      </c>
      <c r="Z218" t="s">
        <v>1436</v>
      </c>
      <c r="AA218">
        <v>1372838</v>
      </c>
      <c r="AB218">
        <v>0.805590861772931</v>
      </c>
    </row>
    <row r="219" ht="26.1" customHeight="true" spans="1:28">
      <c r="A219" t="s">
        <v>1439</v>
      </c>
      <c r="B219">
        <v>143326</v>
      </c>
      <c r="E219">
        <f t="shared" si="10"/>
        <v>0</v>
      </c>
      <c r="F219">
        <v>143326</v>
      </c>
      <c r="H219" t="s">
        <v>1344</v>
      </c>
      <c r="I219">
        <v>181135.66</v>
      </c>
      <c r="J219" t="s">
        <v>1439</v>
      </c>
      <c r="K219">
        <v>143326</v>
      </c>
      <c r="M219" t="s">
        <v>1433</v>
      </c>
      <c r="N219">
        <v>101036</v>
      </c>
      <c r="Q219">
        <v>143326</v>
      </c>
      <c r="R219">
        <f t="shared" si="9"/>
        <v>0</v>
      </c>
      <c r="T219" t="s">
        <v>1151</v>
      </c>
      <c r="U219">
        <v>40936.95</v>
      </c>
      <c r="W219">
        <f t="shared" si="11"/>
        <v>102389.05</v>
      </c>
      <c r="Y219" t="s">
        <v>1440</v>
      </c>
      <c r="Z219" t="s">
        <v>1439</v>
      </c>
      <c r="AA219">
        <v>143326</v>
      </c>
      <c r="AB219">
        <v>1.45723145747547</v>
      </c>
    </row>
    <row r="220" ht="33" customHeight="true" spans="1:23">
      <c r="A220" t="s">
        <v>389</v>
      </c>
      <c r="E220">
        <f t="shared" si="10"/>
        <v>0</v>
      </c>
      <c r="H220" t="s">
        <v>1346</v>
      </c>
      <c r="I220">
        <v>143400</v>
      </c>
      <c r="M220" t="s">
        <v>1437</v>
      </c>
      <c r="N220">
        <v>50281</v>
      </c>
      <c r="R220">
        <f t="shared" si="9"/>
        <v>0</v>
      </c>
      <c r="T220" t="s">
        <v>1441</v>
      </c>
      <c r="U220">
        <v>35933</v>
      </c>
      <c r="W220">
        <f t="shared" si="11"/>
        <v>-35933</v>
      </c>
    </row>
    <row r="221" ht="51" customHeight="true" spans="1:23">
      <c r="A221" t="s">
        <v>1442</v>
      </c>
      <c r="E221">
        <f t="shared" si="10"/>
        <v>0</v>
      </c>
      <c r="H221" t="s">
        <v>1430</v>
      </c>
      <c r="I221">
        <v>118068.64</v>
      </c>
      <c r="M221" t="s">
        <v>1151</v>
      </c>
      <c r="N221">
        <v>37430</v>
      </c>
      <c r="R221">
        <f t="shared" si="9"/>
        <v>0</v>
      </c>
      <c r="T221" t="s">
        <v>1443</v>
      </c>
      <c r="U221">
        <v>21691.275</v>
      </c>
      <c r="W221">
        <f t="shared" si="11"/>
        <v>-21691.275</v>
      </c>
    </row>
    <row r="222" ht="24.95" customHeight="true" spans="1:23">
      <c r="A222" t="s">
        <v>1444</v>
      </c>
      <c r="E222">
        <f t="shared" si="10"/>
        <v>0</v>
      </c>
      <c r="H222" t="s">
        <v>1433</v>
      </c>
      <c r="I222">
        <v>101036</v>
      </c>
      <c r="M222" t="s">
        <v>1441</v>
      </c>
      <c r="N222">
        <v>35933</v>
      </c>
      <c r="R222">
        <f t="shared" si="9"/>
        <v>0</v>
      </c>
      <c r="T222" t="s">
        <v>1445</v>
      </c>
      <c r="U222">
        <v>21201</v>
      </c>
      <c r="W222">
        <f t="shared" si="11"/>
        <v>-21201</v>
      </c>
    </row>
    <row r="223" spans="8:23">
      <c r="H223" t="s">
        <v>1437</v>
      </c>
      <c r="I223">
        <v>50281</v>
      </c>
      <c r="M223" t="s">
        <v>1443</v>
      </c>
      <c r="N223">
        <v>21691.275</v>
      </c>
      <c r="T223" t="s">
        <v>1446</v>
      </c>
      <c r="U223">
        <v>19500</v>
      </c>
      <c r="W223">
        <f t="shared" si="11"/>
        <v>-19500</v>
      </c>
    </row>
    <row r="224" spans="8:23">
      <c r="H224" t="s">
        <v>1447</v>
      </c>
      <c r="I224">
        <v>48208.39</v>
      </c>
      <c r="M224" t="s">
        <v>1445</v>
      </c>
      <c r="N224">
        <v>21201</v>
      </c>
      <c r="T224" t="s">
        <v>1351</v>
      </c>
      <c r="U224">
        <v>18861</v>
      </c>
      <c r="W224">
        <f t="shared" si="11"/>
        <v>-18861</v>
      </c>
    </row>
    <row r="225" spans="8:23">
      <c r="H225" t="s">
        <v>1151</v>
      </c>
      <c r="I225">
        <v>37430</v>
      </c>
      <c r="M225" t="s">
        <v>1446</v>
      </c>
      <c r="N225">
        <v>19500</v>
      </c>
      <c r="T225" t="s">
        <v>1448</v>
      </c>
      <c r="U225">
        <v>18270.94</v>
      </c>
      <c r="W225">
        <f t="shared" si="11"/>
        <v>-18270.94</v>
      </c>
    </row>
    <row r="226" spans="8:23">
      <c r="H226" t="s">
        <v>1441</v>
      </c>
      <c r="I226">
        <v>35933</v>
      </c>
      <c r="M226" t="s">
        <v>1351</v>
      </c>
      <c r="N226">
        <v>18861</v>
      </c>
      <c r="T226" t="s">
        <v>1352</v>
      </c>
      <c r="U226">
        <v>17895</v>
      </c>
      <c r="W226">
        <f t="shared" si="11"/>
        <v>-17895</v>
      </c>
    </row>
    <row r="227" spans="8:23">
      <c r="H227" t="s">
        <v>1443</v>
      </c>
      <c r="I227">
        <v>21691.275</v>
      </c>
      <c r="M227" t="s">
        <v>1448</v>
      </c>
      <c r="N227">
        <v>18270.94</v>
      </c>
      <c r="T227" t="s">
        <v>1152</v>
      </c>
      <c r="U227">
        <v>11250</v>
      </c>
      <c r="W227">
        <f t="shared" si="11"/>
        <v>-11250</v>
      </c>
    </row>
    <row r="228" spans="8:23">
      <c r="H228" t="s">
        <v>1445</v>
      </c>
      <c r="I228">
        <v>21201</v>
      </c>
      <c r="M228" t="s">
        <v>1352</v>
      </c>
      <c r="N228">
        <v>17895</v>
      </c>
      <c r="T228" t="s">
        <v>1355</v>
      </c>
      <c r="U228">
        <v>8604.33</v>
      </c>
      <c r="W228">
        <f t="shared" si="11"/>
        <v>-8604.33</v>
      </c>
    </row>
    <row r="229" spans="8:23">
      <c r="H229" t="s">
        <v>1446</v>
      </c>
      <c r="I229">
        <v>19500</v>
      </c>
      <c r="M229" t="s">
        <v>1449</v>
      </c>
      <c r="N229">
        <v>12154</v>
      </c>
      <c r="T229" t="s">
        <v>1357</v>
      </c>
      <c r="U229">
        <v>8000</v>
      </c>
      <c r="W229">
        <f t="shared" si="11"/>
        <v>-8000</v>
      </c>
    </row>
    <row r="230" spans="8:23">
      <c r="H230" t="s">
        <v>1351</v>
      </c>
      <c r="I230">
        <v>18861</v>
      </c>
      <c r="M230" t="s">
        <v>1152</v>
      </c>
      <c r="N230">
        <v>11250</v>
      </c>
      <c r="T230" t="s">
        <v>1450</v>
      </c>
      <c r="U230">
        <v>7496</v>
      </c>
      <c r="W230">
        <f t="shared" si="11"/>
        <v>-7496</v>
      </c>
    </row>
    <row r="231" spans="8:23">
      <c r="H231" t="s">
        <v>1448</v>
      </c>
      <c r="I231">
        <v>18270.94</v>
      </c>
      <c r="M231" t="s">
        <v>1355</v>
      </c>
      <c r="N231">
        <v>8604.33</v>
      </c>
      <c r="T231" t="s">
        <v>1451</v>
      </c>
      <c r="U231">
        <v>5000</v>
      </c>
      <c r="W231">
        <f t="shared" si="11"/>
        <v>-5000</v>
      </c>
    </row>
    <row r="232" spans="8:23">
      <c r="H232" t="s">
        <v>1352</v>
      </c>
      <c r="I232">
        <v>17895</v>
      </c>
      <c r="M232" t="s">
        <v>1357</v>
      </c>
      <c r="N232">
        <v>8000</v>
      </c>
      <c r="T232" t="s">
        <v>1452</v>
      </c>
      <c r="U232">
        <v>4500</v>
      </c>
      <c r="W232">
        <f t="shared" si="11"/>
        <v>-4500</v>
      </c>
    </row>
    <row r="233" spans="8:23">
      <c r="H233" t="s">
        <v>1449</v>
      </c>
      <c r="I233">
        <v>12154</v>
      </c>
      <c r="M233" t="s">
        <v>1450</v>
      </c>
      <c r="N233">
        <v>7496</v>
      </c>
      <c r="T233" t="s">
        <v>1146</v>
      </c>
      <c r="U233">
        <v>4400</v>
      </c>
      <c r="W233">
        <f t="shared" si="11"/>
        <v>-4400</v>
      </c>
    </row>
    <row r="234" spans="8:23">
      <c r="H234" t="s">
        <v>1152</v>
      </c>
      <c r="I234">
        <v>11250</v>
      </c>
      <c r="M234" t="s">
        <v>1451</v>
      </c>
      <c r="N234">
        <v>5000</v>
      </c>
      <c r="T234" t="s">
        <v>1360</v>
      </c>
      <c r="U234">
        <v>3850</v>
      </c>
      <c r="W234">
        <f t="shared" si="11"/>
        <v>-3850</v>
      </c>
    </row>
    <row r="235" spans="8:23">
      <c r="H235" t="s">
        <v>1355</v>
      </c>
      <c r="I235">
        <v>8604.33</v>
      </c>
      <c r="M235" t="s">
        <v>1452</v>
      </c>
      <c r="N235">
        <v>4500</v>
      </c>
      <c r="T235" t="s">
        <v>1362</v>
      </c>
      <c r="U235">
        <v>3358</v>
      </c>
      <c r="W235">
        <f t="shared" si="11"/>
        <v>-3358</v>
      </c>
    </row>
    <row r="236" spans="8:23">
      <c r="H236" t="s">
        <v>1357</v>
      </c>
      <c r="I236">
        <v>8000</v>
      </c>
      <c r="M236" t="s">
        <v>1146</v>
      </c>
      <c r="N236">
        <v>4400</v>
      </c>
      <c r="T236" t="s">
        <v>1453</v>
      </c>
      <c r="U236">
        <v>3074</v>
      </c>
      <c r="W236">
        <f t="shared" si="11"/>
        <v>-3074</v>
      </c>
    </row>
    <row r="237" spans="8:23">
      <c r="H237" t="s">
        <v>1450</v>
      </c>
      <c r="I237">
        <v>7496</v>
      </c>
      <c r="M237" t="s">
        <v>1360</v>
      </c>
      <c r="N237">
        <v>3850</v>
      </c>
      <c r="T237" t="s">
        <v>1365</v>
      </c>
      <c r="U237">
        <v>3000</v>
      </c>
      <c r="W237">
        <f t="shared" si="11"/>
        <v>-3000</v>
      </c>
    </row>
    <row r="238" spans="8:23">
      <c r="H238" t="s">
        <v>1451</v>
      </c>
      <c r="I238">
        <v>5000</v>
      </c>
      <c r="M238" t="s">
        <v>1362</v>
      </c>
      <c r="N238">
        <v>3358</v>
      </c>
      <c r="T238" t="s">
        <v>1454</v>
      </c>
      <c r="U238">
        <v>2000</v>
      </c>
      <c r="W238">
        <f t="shared" si="11"/>
        <v>-2000</v>
      </c>
    </row>
    <row r="239" spans="8:23">
      <c r="H239" t="s">
        <v>1452</v>
      </c>
      <c r="I239">
        <v>4500</v>
      </c>
      <c r="M239" t="s">
        <v>1453</v>
      </c>
      <c r="N239">
        <v>3074</v>
      </c>
      <c r="T239" t="s">
        <v>1455</v>
      </c>
      <c r="U239">
        <v>1600</v>
      </c>
      <c r="W239">
        <f t="shared" si="11"/>
        <v>-1600</v>
      </c>
    </row>
    <row r="240" spans="8:23">
      <c r="H240" t="s">
        <v>1146</v>
      </c>
      <c r="I240">
        <v>4400</v>
      </c>
      <c r="M240" t="s">
        <v>1365</v>
      </c>
      <c r="N240">
        <v>3000</v>
      </c>
      <c r="T240" t="s">
        <v>1368</v>
      </c>
      <c r="U240">
        <v>1500</v>
      </c>
      <c r="W240">
        <f t="shared" si="11"/>
        <v>-1500</v>
      </c>
    </row>
    <row r="241" spans="8:23">
      <c r="H241" t="s">
        <v>1360</v>
      </c>
      <c r="I241">
        <v>3850</v>
      </c>
      <c r="M241" t="s">
        <v>1454</v>
      </c>
      <c r="N241">
        <v>2000</v>
      </c>
      <c r="T241" t="s">
        <v>1456</v>
      </c>
      <c r="U241">
        <v>1384.2</v>
      </c>
      <c r="W241">
        <f t="shared" si="11"/>
        <v>-1384.2</v>
      </c>
    </row>
    <row r="242" spans="8:23">
      <c r="H242" t="s">
        <v>1362</v>
      </c>
      <c r="I242">
        <v>3358</v>
      </c>
      <c r="M242" t="s">
        <v>1455</v>
      </c>
      <c r="N242">
        <v>1600</v>
      </c>
      <c r="T242" t="s">
        <v>1370</v>
      </c>
      <c r="U242">
        <v>1000</v>
      </c>
      <c r="W242">
        <f t="shared" si="11"/>
        <v>-1000</v>
      </c>
    </row>
    <row r="243" spans="8:23">
      <c r="H243" t="s">
        <v>1453</v>
      </c>
      <c r="I243">
        <v>3074</v>
      </c>
      <c r="M243" t="s">
        <v>1368</v>
      </c>
      <c r="N243">
        <v>1500</v>
      </c>
      <c r="T243" t="s">
        <v>1457</v>
      </c>
      <c r="U243">
        <v>850</v>
      </c>
      <c r="W243">
        <f t="shared" si="11"/>
        <v>-850</v>
      </c>
    </row>
    <row r="244" spans="8:23">
      <c r="H244" t="s">
        <v>1365</v>
      </c>
      <c r="I244">
        <v>3000</v>
      </c>
      <c r="M244" t="s">
        <v>1456</v>
      </c>
      <c r="N244">
        <v>1382.4</v>
      </c>
      <c r="T244" t="s">
        <v>1458</v>
      </c>
      <c r="U244">
        <v>835</v>
      </c>
      <c r="W244">
        <f t="shared" si="11"/>
        <v>-835</v>
      </c>
    </row>
    <row r="245" spans="8:23">
      <c r="H245" t="s">
        <v>1459</v>
      </c>
      <c r="I245">
        <v>2000</v>
      </c>
      <c r="M245" t="s">
        <v>1370</v>
      </c>
      <c r="N245">
        <v>1000</v>
      </c>
      <c r="T245" t="s">
        <v>1371</v>
      </c>
      <c r="U245">
        <v>750</v>
      </c>
      <c r="W245">
        <f t="shared" si="11"/>
        <v>-750</v>
      </c>
    </row>
    <row r="246" spans="8:23">
      <c r="H246" t="s">
        <v>1454</v>
      </c>
      <c r="I246">
        <v>2000</v>
      </c>
      <c r="M246" t="s">
        <v>1457</v>
      </c>
      <c r="N246">
        <v>850</v>
      </c>
      <c r="T246" t="s">
        <v>1372</v>
      </c>
      <c r="U246">
        <v>522.75</v>
      </c>
      <c r="W246">
        <f t="shared" si="11"/>
        <v>-522.75</v>
      </c>
    </row>
    <row r="247" spans="8:23">
      <c r="H247" t="s">
        <v>1455</v>
      </c>
      <c r="I247">
        <v>1600</v>
      </c>
      <c r="M247" t="s">
        <v>1458</v>
      </c>
      <c r="N247">
        <v>835</v>
      </c>
      <c r="T247" t="s">
        <v>1460</v>
      </c>
      <c r="U247">
        <v>500</v>
      </c>
      <c r="W247">
        <f t="shared" si="11"/>
        <v>-500</v>
      </c>
    </row>
    <row r="248" spans="8:23">
      <c r="H248" t="s">
        <v>1368</v>
      </c>
      <c r="I248">
        <v>1500</v>
      </c>
      <c r="M248" t="s">
        <v>1371</v>
      </c>
      <c r="N248">
        <v>750</v>
      </c>
      <c r="T248" t="s">
        <v>1373</v>
      </c>
      <c r="U248">
        <v>440</v>
      </c>
      <c r="W248">
        <f t="shared" si="11"/>
        <v>-440</v>
      </c>
    </row>
    <row r="249" spans="8:23">
      <c r="H249" t="s">
        <v>1456</v>
      </c>
      <c r="I249">
        <v>1382.4</v>
      </c>
      <c r="M249" t="s">
        <v>1372</v>
      </c>
      <c r="N249">
        <v>522.75</v>
      </c>
      <c r="T249" t="s">
        <v>1375</v>
      </c>
      <c r="U249">
        <v>300</v>
      </c>
      <c r="W249">
        <f t="shared" si="11"/>
        <v>-300</v>
      </c>
    </row>
    <row r="250" spans="8:23">
      <c r="H250" t="s">
        <v>1370</v>
      </c>
      <c r="I250">
        <v>1000</v>
      </c>
      <c r="M250" t="s">
        <v>1460</v>
      </c>
      <c r="N250">
        <v>500</v>
      </c>
      <c r="T250" t="s">
        <v>1376</v>
      </c>
      <c r="U250">
        <v>260</v>
      </c>
      <c r="W250">
        <f t="shared" si="11"/>
        <v>-260</v>
      </c>
    </row>
    <row r="251" spans="8:23">
      <c r="H251" t="s">
        <v>1457</v>
      </c>
      <c r="I251">
        <v>850</v>
      </c>
      <c r="M251" t="s">
        <v>1373</v>
      </c>
      <c r="N251">
        <v>440</v>
      </c>
      <c r="T251" t="s">
        <v>1145</v>
      </c>
      <c r="U251">
        <v>48.96</v>
      </c>
      <c r="W251">
        <f t="shared" si="11"/>
        <v>-48.96</v>
      </c>
    </row>
    <row r="252" spans="8:23">
      <c r="H252" t="s">
        <v>1458</v>
      </c>
      <c r="I252">
        <v>835</v>
      </c>
      <c r="M252" t="s">
        <v>1375</v>
      </c>
      <c r="N252">
        <v>300</v>
      </c>
      <c r="S252" t="s">
        <v>1379</v>
      </c>
      <c r="T252" t="s">
        <v>1378</v>
      </c>
      <c r="U252">
        <v>1856421</v>
      </c>
      <c r="V252">
        <v>1.88871615757843</v>
      </c>
      <c r="W252">
        <f t="shared" si="11"/>
        <v>-1856421</v>
      </c>
    </row>
    <row r="253" spans="8:23">
      <c r="H253" t="s">
        <v>1371</v>
      </c>
      <c r="I253">
        <v>750</v>
      </c>
      <c r="M253" t="s">
        <v>1376</v>
      </c>
      <c r="N253">
        <v>260</v>
      </c>
      <c r="T253" t="s">
        <v>1146</v>
      </c>
      <c r="U253">
        <v>1263000</v>
      </c>
      <c r="W253">
        <f t="shared" si="11"/>
        <v>-1263000</v>
      </c>
    </row>
    <row r="254" spans="8:23">
      <c r="H254" t="s">
        <v>1372</v>
      </c>
      <c r="I254">
        <v>522.75</v>
      </c>
      <c r="M254" t="s">
        <v>1145</v>
      </c>
      <c r="N254">
        <v>48.96</v>
      </c>
      <c r="T254" t="s">
        <v>1461</v>
      </c>
      <c r="U254">
        <v>237825</v>
      </c>
      <c r="W254">
        <f t="shared" si="11"/>
        <v>-237825</v>
      </c>
    </row>
    <row r="255" spans="8:23">
      <c r="H255" t="s">
        <v>1460</v>
      </c>
      <c r="I255">
        <v>500</v>
      </c>
      <c r="L255" t="s">
        <v>1379</v>
      </c>
      <c r="M255" t="s">
        <v>1378</v>
      </c>
      <c r="N255">
        <v>1828757</v>
      </c>
      <c r="T255" t="s">
        <v>1462</v>
      </c>
      <c r="U255">
        <v>111749</v>
      </c>
      <c r="W255">
        <f t="shared" si="11"/>
        <v>-111749</v>
      </c>
    </row>
    <row r="256" spans="8:23">
      <c r="H256" t="s">
        <v>1373</v>
      </c>
      <c r="I256">
        <v>440</v>
      </c>
      <c r="M256" t="s">
        <v>1146</v>
      </c>
      <c r="N256">
        <v>1214324</v>
      </c>
      <c r="T256" t="s">
        <v>1256</v>
      </c>
      <c r="U256">
        <v>100000</v>
      </c>
      <c r="W256">
        <f t="shared" si="11"/>
        <v>-100000</v>
      </c>
    </row>
    <row r="257" spans="8:23">
      <c r="H257" t="s">
        <v>1375</v>
      </c>
      <c r="I257">
        <v>300</v>
      </c>
      <c r="M257" t="s">
        <v>1461</v>
      </c>
      <c r="N257">
        <v>237825</v>
      </c>
      <c r="T257" t="s">
        <v>1463</v>
      </c>
      <c r="U257">
        <v>95538</v>
      </c>
      <c r="W257">
        <f t="shared" si="11"/>
        <v>-95538</v>
      </c>
    </row>
    <row r="258" spans="8:23">
      <c r="H258" t="s">
        <v>1376</v>
      </c>
      <c r="I258">
        <v>260</v>
      </c>
      <c r="M258" t="s">
        <v>1463</v>
      </c>
      <c r="N258">
        <v>116750</v>
      </c>
      <c r="T258" t="s">
        <v>1464</v>
      </c>
      <c r="U258">
        <v>24609</v>
      </c>
      <c r="W258">
        <f t="shared" si="11"/>
        <v>-24609</v>
      </c>
    </row>
    <row r="259" spans="8:23">
      <c r="H259" t="s">
        <v>1145</v>
      </c>
      <c r="I259">
        <v>48.96</v>
      </c>
      <c r="M259" t="s">
        <v>1462</v>
      </c>
      <c r="N259">
        <v>111749</v>
      </c>
      <c r="T259" t="s">
        <v>1385</v>
      </c>
      <c r="U259">
        <v>20000</v>
      </c>
      <c r="W259">
        <f t="shared" si="11"/>
        <v>-20000</v>
      </c>
    </row>
    <row r="260" spans="7:23">
      <c r="G260" t="s">
        <v>1379</v>
      </c>
      <c r="H260" t="s">
        <v>1378</v>
      </c>
      <c r="I260">
        <v>1828757</v>
      </c>
      <c r="M260" t="s">
        <v>1256</v>
      </c>
      <c r="N260">
        <v>100000</v>
      </c>
      <c r="T260" t="s">
        <v>1151</v>
      </c>
      <c r="U260">
        <v>3700</v>
      </c>
      <c r="W260">
        <f t="shared" si="11"/>
        <v>-3700</v>
      </c>
    </row>
    <row r="261" spans="8:23">
      <c r="H261" t="s">
        <v>1146</v>
      </c>
      <c r="I261">
        <v>1214324</v>
      </c>
      <c r="M261" t="s">
        <v>1464</v>
      </c>
      <c r="N261">
        <v>24609</v>
      </c>
      <c r="S261" t="s">
        <v>1390</v>
      </c>
      <c r="T261" t="s">
        <v>1388</v>
      </c>
      <c r="U261">
        <v>466440</v>
      </c>
      <c r="V261">
        <v>0.762022587392444</v>
      </c>
      <c r="W261">
        <f t="shared" si="11"/>
        <v>-466440</v>
      </c>
    </row>
    <row r="262" spans="8:23">
      <c r="H262" t="s">
        <v>1461</v>
      </c>
      <c r="I262">
        <v>237825</v>
      </c>
      <c r="M262" t="s">
        <v>1385</v>
      </c>
      <c r="N262">
        <v>20000</v>
      </c>
      <c r="T262" t="s">
        <v>1151</v>
      </c>
      <c r="U262">
        <v>422740</v>
      </c>
      <c r="W262">
        <f t="shared" ref="W262:W305" si="12">B262-U262</f>
        <v>-422740</v>
      </c>
    </row>
    <row r="263" spans="8:23">
      <c r="H263" t="s">
        <v>1463</v>
      </c>
      <c r="I263">
        <v>116750</v>
      </c>
      <c r="M263" t="s">
        <v>1151</v>
      </c>
      <c r="N263">
        <v>3500</v>
      </c>
      <c r="T263" t="s">
        <v>1392</v>
      </c>
      <c r="U263">
        <v>20000</v>
      </c>
      <c r="W263">
        <f t="shared" si="12"/>
        <v>-20000</v>
      </c>
    </row>
    <row r="264" spans="8:23">
      <c r="H264" t="s">
        <v>1462</v>
      </c>
      <c r="I264">
        <v>111749</v>
      </c>
      <c r="L264" t="s">
        <v>1390</v>
      </c>
      <c r="M264" t="s">
        <v>1388</v>
      </c>
      <c r="N264">
        <v>455950</v>
      </c>
      <c r="T264" t="s">
        <v>1394</v>
      </c>
      <c r="U264">
        <v>10000</v>
      </c>
      <c r="W264">
        <f t="shared" si="12"/>
        <v>-10000</v>
      </c>
    </row>
    <row r="265" spans="8:23">
      <c r="H265" t="s">
        <v>1256</v>
      </c>
      <c r="I265">
        <v>100000</v>
      </c>
      <c r="M265" t="s">
        <v>1151</v>
      </c>
      <c r="N265">
        <v>416950</v>
      </c>
      <c r="T265" t="s">
        <v>1191</v>
      </c>
      <c r="U265">
        <v>9000</v>
      </c>
      <c r="W265">
        <f t="shared" si="12"/>
        <v>-9000</v>
      </c>
    </row>
    <row r="266" spans="8:23">
      <c r="H266" t="s">
        <v>1464</v>
      </c>
      <c r="I266">
        <v>24609</v>
      </c>
      <c r="M266" t="s">
        <v>1392</v>
      </c>
      <c r="N266">
        <v>20000</v>
      </c>
      <c r="T266" t="s">
        <v>1465</v>
      </c>
      <c r="U266">
        <v>2247.8</v>
      </c>
      <c r="W266">
        <f t="shared" si="12"/>
        <v>-2247.8</v>
      </c>
    </row>
    <row r="267" spans="8:23">
      <c r="H267" t="s">
        <v>1385</v>
      </c>
      <c r="I267">
        <v>20000</v>
      </c>
      <c r="M267" t="s">
        <v>1394</v>
      </c>
      <c r="N267">
        <v>10000</v>
      </c>
      <c r="T267" t="s">
        <v>1466</v>
      </c>
      <c r="U267">
        <v>2061.49</v>
      </c>
      <c r="W267">
        <f t="shared" si="12"/>
        <v>-2061.49</v>
      </c>
    </row>
    <row r="268" spans="8:23">
      <c r="H268" t="s">
        <v>1151</v>
      </c>
      <c r="I268">
        <v>3500</v>
      </c>
      <c r="M268" t="s">
        <v>1191</v>
      </c>
      <c r="N268">
        <v>9000</v>
      </c>
      <c r="T268" t="s">
        <v>1467</v>
      </c>
      <c r="U268">
        <v>222.05</v>
      </c>
      <c r="W268">
        <f t="shared" si="12"/>
        <v>-222.05</v>
      </c>
    </row>
    <row r="269" spans="7:23">
      <c r="G269" t="s">
        <v>1390</v>
      </c>
      <c r="H269" t="s">
        <v>1388</v>
      </c>
      <c r="I269">
        <v>455950</v>
      </c>
      <c r="L269" t="s">
        <v>1401</v>
      </c>
      <c r="M269" t="s">
        <v>1399</v>
      </c>
      <c r="N269">
        <v>147022.88</v>
      </c>
      <c r="T269" t="s">
        <v>1468</v>
      </c>
      <c r="U269">
        <v>162.56</v>
      </c>
      <c r="W269">
        <f t="shared" si="12"/>
        <v>-162.56</v>
      </c>
    </row>
    <row r="270" spans="8:23">
      <c r="H270" t="s">
        <v>1151</v>
      </c>
      <c r="I270">
        <v>436950</v>
      </c>
      <c r="M270" t="s">
        <v>1151</v>
      </c>
      <c r="N270">
        <v>104426.88</v>
      </c>
      <c r="T270" t="s">
        <v>1469</v>
      </c>
      <c r="U270">
        <v>6.1</v>
      </c>
      <c r="W270">
        <f t="shared" si="12"/>
        <v>-6.1</v>
      </c>
    </row>
    <row r="271" spans="8:23">
      <c r="H271" t="s">
        <v>1394</v>
      </c>
      <c r="I271">
        <v>10000</v>
      </c>
      <c r="M271" t="s">
        <v>1470</v>
      </c>
      <c r="N271">
        <v>35396</v>
      </c>
      <c r="S271" t="s">
        <v>1401</v>
      </c>
      <c r="T271" t="s">
        <v>1399</v>
      </c>
      <c r="U271">
        <v>153302</v>
      </c>
      <c r="V271">
        <v>1.32918842357015</v>
      </c>
      <c r="W271">
        <f t="shared" si="12"/>
        <v>-153302</v>
      </c>
    </row>
    <row r="272" spans="8:23">
      <c r="H272" t="s">
        <v>1191</v>
      </c>
      <c r="I272">
        <v>9000</v>
      </c>
      <c r="M272" t="s">
        <v>1153</v>
      </c>
      <c r="N272">
        <v>7200</v>
      </c>
      <c r="T272" t="s">
        <v>1151</v>
      </c>
      <c r="U272">
        <v>109400</v>
      </c>
      <c r="W272">
        <f t="shared" si="12"/>
        <v>-109400</v>
      </c>
    </row>
    <row r="273" spans="7:23">
      <c r="G273" t="s">
        <v>1401</v>
      </c>
      <c r="H273" t="s">
        <v>1399</v>
      </c>
      <c r="I273">
        <v>147022.88</v>
      </c>
      <c r="L273" t="s">
        <v>1405</v>
      </c>
      <c r="M273" t="s">
        <v>1404</v>
      </c>
      <c r="N273">
        <v>265</v>
      </c>
      <c r="T273" t="s">
        <v>1470</v>
      </c>
      <c r="U273">
        <v>35396</v>
      </c>
      <c r="W273">
        <f t="shared" si="12"/>
        <v>-35396</v>
      </c>
    </row>
    <row r="274" spans="8:23">
      <c r="H274" t="s">
        <v>1151</v>
      </c>
      <c r="I274">
        <v>104426.88</v>
      </c>
      <c r="M274" t="s">
        <v>1407</v>
      </c>
      <c r="N274">
        <v>265</v>
      </c>
      <c r="T274" t="s">
        <v>1153</v>
      </c>
      <c r="U274">
        <v>7200</v>
      </c>
      <c r="W274">
        <f t="shared" si="12"/>
        <v>-7200</v>
      </c>
    </row>
    <row r="275" spans="8:23">
      <c r="H275" t="s">
        <v>1470</v>
      </c>
      <c r="I275">
        <v>35396</v>
      </c>
      <c r="L275" t="s">
        <v>1409</v>
      </c>
      <c r="M275" t="s">
        <v>1408</v>
      </c>
      <c r="N275">
        <v>404940</v>
      </c>
      <c r="T275" t="s">
        <v>1471</v>
      </c>
      <c r="U275">
        <v>1306</v>
      </c>
      <c r="W275">
        <f t="shared" si="12"/>
        <v>-1306</v>
      </c>
    </row>
    <row r="276" spans="8:23">
      <c r="H276" t="s">
        <v>1153</v>
      </c>
      <c r="I276">
        <v>7200</v>
      </c>
      <c r="M276" t="s">
        <v>1256</v>
      </c>
      <c r="N276">
        <v>349997</v>
      </c>
      <c r="S276" t="s">
        <v>1405</v>
      </c>
      <c r="T276" t="s">
        <v>1404</v>
      </c>
      <c r="U276">
        <v>265</v>
      </c>
      <c r="V276">
        <v>1</v>
      </c>
      <c r="W276">
        <f t="shared" si="12"/>
        <v>-265</v>
      </c>
    </row>
    <row r="277" spans="7:23">
      <c r="G277" t="s">
        <v>1405</v>
      </c>
      <c r="H277" t="s">
        <v>1404</v>
      </c>
      <c r="I277">
        <v>265</v>
      </c>
      <c r="M277" t="s">
        <v>1472</v>
      </c>
      <c r="N277">
        <v>32500</v>
      </c>
      <c r="T277" t="s">
        <v>1407</v>
      </c>
      <c r="U277">
        <v>265</v>
      </c>
      <c r="W277">
        <f t="shared" si="12"/>
        <v>-265</v>
      </c>
    </row>
    <row r="278" spans="8:23">
      <c r="H278" t="s">
        <v>1407</v>
      </c>
      <c r="I278">
        <v>265</v>
      </c>
      <c r="M278" t="s">
        <v>1151</v>
      </c>
      <c r="N278">
        <v>11760</v>
      </c>
      <c r="S278" t="s">
        <v>1409</v>
      </c>
      <c r="T278" t="s">
        <v>1408</v>
      </c>
      <c r="U278">
        <v>454740</v>
      </c>
      <c r="V278">
        <v>0.950424178570395</v>
      </c>
      <c r="W278">
        <f t="shared" si="12"/>
        <v>-454740</v>
      </c>
    </row>
    <row r="279" spans="7:23">
      <c r="G279" t="s">
        <v>1409</v>
      </c>
      <c r="H279" t="s">
        <v>1408</v>
      </c>
      <c r="I279">
        <v>404940</v>
      </c>
      <c r="M279" t="s">
        <v>1473</v>
      </c>
      <c r="N279">
        <v>8520</v>
      </c>
      <c r="T279" t="s">
        <v>1256</v>
      </c>
      <c r="U279">
        <v>399797</v>
      </c>
      <c r="W279">
        <f t="shared" si="12"/>
        <v>-399797</v>
      </c>
    </row>
    <row r="280" spans="8:23">
      <c r="H280" t="s">
        <v>1256</v>
      </c>
      <c r="I280">
        <v>349997</v>
      </c>
      <c r="M280" t="s">
        <v>1413</v>
      </c>
      <c r="N280">
        <v>2163</v>
      </c>
      <c r="T280" t="s">
        <v>1472</v>
      </c>
      <c r="U280">
        <v>32500</v>
      </c>
      <c r="W280">
        <f t="shared" si="12"/>
        <v>-32500</v>
      </c>
    </row>
    <row r="281" spans="8:23">
      <c r="H281" t="s">
        <v>1472</v>
      </c>
      <c r="I281">
        <v>32500</v>
      </c>
      <c r="L281" t="s">
        <v>1417</v>
      </c>
      <c r="M281" t="s">
        <v>1415</v>
      </c>
      <c r="N281">
        <v>89289</v>
      </c>
      <c r="T281" t="s">
        <v>1151</v>
      </c>
      <c r="U281">
        <v>11760</v>
      </c>
      <c r="W281">
        <f t="shared" si="12"/>
        <v>-11760</v>
      </c>
    </row>
    <row r="282" spans="8:23">
      <c r="H282" t="s">
        <v>1151</v>
      </c>
      <c r="I282">
        <v>11760</v>
      </c>
      <c r="M282" t="s">
        <v>1146</v>
      </c>
      <c r="N282">
        <v>54235</v>
      </c>
      <c r="T282" t="s">
        <v>1473</v>
      </c>
      <c r="U282">
        <v>8520</v>
      </c>
      <c r="W282">
        <f t="shared" si="12"/>
        <v>-8520</v>
      </c>
    </row>
    <row r="283" spans="8:23">
      <c r="H283" t="s">
        <v>1473</v>
      </c>
      <c r="I283">
        <v>8520</v>
      </c>
      <c r="M283" t="s">
        <v>1474</v>
      </c>
      <c r="N283">
        <v>21962</v>
      </c>
      <c r="T283" t="s">
        <v>1413</v>
      </c>
      <c r="U283">
        <v>2163</v>
      </c>
      <c r="W283">
        <f t="shared" si="12"/>
        <v>-2163</v>
      </c>
    </row>
    <row r="284" spans="8:23">
      <c r="H284" t="s">
        <v>1413</v>
      </c>
      <c r="I284">
        <v>2163</v>
      </c>
      <c r="M284" t="s">
        <v>1475</v>
      </c>
      <c r="N284">
        <v>13092</v>
      </c>
      <c r="S284" t="s">
        <v>1417</v>
      </c>
      <c r="T284" t="s">
        <v>1415</v>
      </c>
      <c r="U284">
        <v>89289</v>
      </c>
      <c r="V284">
        <v>1.03207573340731</v>
      </c>
      <c r="W284">
        <f t="shared" si="12"/>
        <v>-89289</v>
      </c>
    </row>
    <row r="285" spans="7:23">
      <c r="G285" t="s">
        <v>1417</v>
      </c>
      <c r="H285" t="s">
        <v>1415</v>
      </c>
      <c r="I285">
        <v>89289</v>
      </c>
      <c r="L285" t="s">
        <v>1423</v>
      </c>
      <c r="M285" t="s">
        <v>1420</v>
      </c>
      <c r="N285">
        <v>1050</v>
      </c>
      <c r="T285" t="s">
        <v>1146</v>
      </c>
      <c r="U285">
        <v>54235</v>
      </c>
      <c r="W285">
        <f t="shared" si="12"/>
        <v>-54235</v>
      </c>
    </row>
    <row r="286" spans="8:23">
      <c r="H286" t="s">
        <v>1146</v>
      </c>
      <c r="I286">
        <v>54235</v>
      </c>
      <c r="M286" t="s">
        <v>1476</v>
      </c>
      <c r="N286">
        <v>1050</v>
      </c>
      <c r="T286" t="s">
        <v>1474</v>
      </c>
      <c r="U286">
        <v>21962</v>
      </c>
      <c r="W286">
        <f t="shared" si="12"/>
        <v>-21962</v>
      </c>
    </row>
    <row r="287" spans="8:23">
      <c r="H287" t="s">
        <v>1474</v>
      </c>
      <c r="I287">
        <v>21962</v>
      </c>
      <c r="L287" t="s">
        <v>1425</v>
      </c>
      <c r="M287" t="s">
        <v>1424</v>
      </c>
      <c r="N287">
        <v>287328</v>
      </c>
      <c r="T287" t="s">
        <v>1475</v>
      </c>
      <c r="U287">
        <v>13092</v>
      </c>
      <c r="W287">
        <f t="shared" si="12"/>
        <v>-13092</v>
      </c>
    </row>
    <row r="288" spans="8:23">
      <c r="H288" t="s">
        <v>1475</v>
      </c>
      <c r="I288">
        <v>13092</v>
      </c>
      <c r="M288" t="s">
        <v>1151</v>
      </c>
      <c r="N288">
        <v>100000</v>
      </c>
      <c r="S288" t="s">
        <v>1423</v>
      </c>
      <c r="T288" t="s">
        <v>1420</v>
      </c>
      <c r="U288">
        <v>2300</v>
      </c>
      <c r="V288">
        <v>0.541176470588235</v>
      </c>
      <c r="W288">
        <f t="shared" si="12"/>
        <v>-2300</v>
      </c>
    </row>
    <row r="289" spans="7:23">
      <c r="G289" t="s">
        <v>1423</v>
      </c>
      <c r="H289" t="s">
        <v>1420</v>
      </c>
      <c r="I289">
        <v>1050</v>
      </c>
      <c r="M289" t="s">
        <v>1477</v>
      </c>
      <c r="N289">
        <v>68018</v>
      </c>
      <c r="T289" t="s">
        <v>1478</v>
      </c>
      <c r="U289">
        <v>1200</v>
      </c>
      <c r="W289">
        <f t="shared" si="12"/>
        <v>-1200</v>
      </c>
    </row>
    <row r="290" spans="8:23">
      <c r="H290" t="s">
        <v>1476</v>
      </c>
      <c r="I290">
        <v>1050</v>
      </c>
      <c r="M290" t="s">
        <v>1426</v>
      </c>
      <c r="N290">
        <v>50000</v>
      </c>
      <c r="T290" t="s">
        <v>1476</v>
      </c>
      <c r="U290">
        <v>1100</v>
      </c>
      <c r="W290">
        <f t="shared" si="12"/>
        <v>-1100</v>
      </c>
    </row>
    <row r="291" spans="7:23">
      <c r="G291" t="s">
        <v>1425</v>
      </c>
      <c r="H291" t="s">
        <v>1424</v>
      </c>
      <c r="I291">
        <v>287328</v>
      </c>
      <c r="M291" t="s">
        <v>1479</v>
      </c>
      <c r="N291">
        <v>29758</v>
      </c>
      <c r="S291" t="s">
        <v>1425</v>
      </c>
      <c r="T291" t="s">
        <v>1424</v>
      </c>
      <c r="U291">
        <v>294859</v>
      </c>
      <c r="V291">
        <v>0.864086139065943</v>
      </c>
      <c r="W291">
        <f t="shared" si="12"/>
        <v>-294859</v>
      </c>
    </row>
    <row r="292" spans="8:23">
      <c r="H292" t="s">
        <v>1151</v>
      </c>
      <c r="I292">
        <v>100000</v>
      </c>
      <c r="M292" t="s">
        <v>1356</v>
      </c>
      <c r="N292">
        <v>14959</v>
      </c>
      <c r="T292" t="s">
        <v>1151</v>
      </c>
      <c r="U292">
        <v>107531</v>
      </c>
      <c r="W292">
        <f t="shared" si="12"/>
        <v>-107531</v>
      </c>
    </row>
    <row r="293" spans="8:23">
      <c r="H293" t="s">
        <v>1477</v>
      </c>
      <c r="I293">
        <v>68018</v>
      </c>
      <c r="M293" t="s">
        <v>1152</v>
      </c>
      <c r="N293">
        <v>11593</v>
      </c>
      <c r="T293" t="s">
        <v>1477</v>
      </c>
      <c r="U293">
        <v>68018</v>
      </c>
      <c r="W293">
        <f t="shared" si="12"/>
        <v>-68018</v>
      </c>
    </row>
    <row r="294" spans="8:23">
      <c r="H294" t="s">
        <v>1426</v>
      </c>
      <c r="I294">
        <v>50000</v>
      </c>
      <c r="M294" t="s">
        <v>1427</v>
      </c>
      <c r="N294">
        <v>5000</v>
      </c>
      <c r="T294" t="s">
        <v>1426</v>
      </c>
      <c r="U294">
        <v>50000</v>
      </c>
      <c r="W294">
        <f t="shared" si="12"/>
        <v>-50000</v>
      </c>
    </row>
    <row r="295" spans="8:23">
      <c r="H295" t="s">
        <v>1479</v>
      </c>
      <c r="I295">
        <v>29758</v>
      </c>
      <c r="M295" t="s">
        <v>1480</v>
      </c>
      <c r="N295">
        <v>4000</v>
      </c>
      <c r="T295" t="s">
        <v>1479</v>
      </c>
      <c r="U295">
        <v>29758</v>
      </c>
      <c r="W295">
        <f t="shared" si="12"/>
        <v>-29758</v>
      </c>
    </row>
    <row r="296" spans="8:23">
      <c r="H296" t="s">
        <v>1356</v>
      </c>
      <c r="I296">
        <v>14959</v>
      </c>
      <c r="M296" t="s">
        <v>1428</v>
      </c>
      <c r="N296">
        <v>2000</v>
      </c>
      <c r="T296" t="s">
        <v>1356</v>
      </c>
      <c r="U296">
        <v>14959</v>
      </c>
      <c r="W296">
        <f t="shared" si="12"/>
        <v>-14959</v>
      </c>
    </row>
    <row r="297" spans="8:23">
      <c r="H297" t="s">
        <v>1152</v>
      </c>
      <c r="I297">
        <v>11593</v>
      </c>
      <c r="M297" t="s">
        <v>1481</v>
      </c>
      <c r="N297">
        <v>1600</v>
      </c>
      <c r="T297" t="s">
        <v>1152</v>
      </c>
      <c r="U297">
        <v>11593</v>
      </c>
      <c r="W297">
        <f t="shared" si="12"/>
        <v>-11593</v>
      </c>
    </row>
    <row r="298" spans="8:23">
      <c r="H298" t="s">
        <v>1427</v>
      </c>
      <c r="I298">
        <v>5000</v>
      </c>
      <c r="M298" t="s">
        <v>1429</v>
      </c>
      <c r="N298">
        <v>400</v>
      </c>
      <c r="T298" t="s">
        <v>1427</v>
      </c>
      <c r="U298">
        <v>5000</v>
      </c>
      <c r="W298">
        <f t="shared" si="12"/>
        <v>-5000</v>
      </c>
    </row>
    <row r="299" spans="8:23">
      <c r="H299" t="s">
        <v>1480</v>
      </c>
      <c r="I299">
        <v>4000</v>
      </c>
      <c r="L299" t="s">
        <v>1434</v>
      </c>
      <c r="M299" t="s">
        <v>1435</v>
      </c>
      <c r="N299">
        <v>1516164</v>
      </c>
      <c r="T299" t="s">
        <v>1480</v>
      </c>
      <c r="U299">
        <v>4000</v>
      </c>
      <c r="W299">
        <f t="shared" si="12"/>
        <v>-4000</v>
      </c>
    </row>
    <row r="300" spans="8:23">
      <c r="H300" t="s">
        <v>1428</v>
      </c>
      <c r="I300">
        <v>2000</v>
      </c>
      <c r="L300" t="s">
        <v>1438</v>
      </c>
      <c r="M300" t="s">
        <v>1436</v>
      </c>
      <c r="N300">
        <v>1372838</v>
      </c>
      <c r="T300" t="s">
        <v>1428</v>
      </c>
      <c r="U300">
        <v>2000</v>
      </c>
      <c r="W300">
        <f t="shared" si="12"/>
        <v>-2000</v>
      </c>
    </row>
    <row r="301" spans="8:23">
      <c r="H301" t="s">
        <v>1481</v>
      </c>
      <c r="I301">
        <v>1600</v>
      </c>
      <c r="L301" t="s">
        <v>1440</v>
      </c>
      <c r="M301" t="s">
        <v>1439</v>
      </c>
      <c r="N301">
        <v>143326</v>
      </c>
      <c r="T301" t="s">
        <v>1481</v>
      </c>
      <c r="U301">
        <v>1600</v>
      </c>
      <c r="W301">
        <f t="shared" si="12"/>
        <v>-1600</v>
      </c>
    </row>
    <row r="302" spans="8:23">
      <c r="H302" t="s">
        <v>1429</v>
      </c>
      <c r="I302">
        <v>400</v>
      </c>
      <c r="T302" t="s">
        <v>1429</v>
      </c>
      <c r="U302">
        <v>400</v>
      </c>
      <c r="W302">
        <f t="shared" si="12"/>
        <v>-400</v>
      </c>
    </row>
    <row r="303" spans="7:23">
      <c r="G303" t="s">
        <v>1434</v>
      </c>
      <c r="H303" t="s">
        <v>1435</v>
      </c>
      <c r="I303">
        <v>1516164</v>
      </c>
      <c r="S303" t="s">
        <v>1434</v>
      </c>
      <c r="T303" t="s">
        <v>1435</v>
      </c>
      <c r="U303">
        <v>1516164</v>
      </c>
      <c r="V303">
        <v>0.841148342878447</v>
      </c>
      <c r="W303">
        <f t="shared" si="12"/>
        <v>-1516164</v>
      </c>
    </row>
    <row r="304" spans="7:23">
      <c r="G304" t="s">
        <v>1438</v>
      </c>
      <c r="H304" t="s">
        <v>1436</v>
      </c>
      <c r="I304">
        <v>1372838</v>
      </c>
      <c r="S304" t="s">
        <v>1438</v>
      </c>
      <c r="T304" t="s">
        <v>1436</v>
      </c>
      <c r="U304">
        <v>1372838</v>
      </c>
      <c r="V304">
        <v>0.805590861772931</v>
      </c>
      <c r="W304">
        <f t="shared" si="12"/>
        <v>-1372838</v>
      </c>
    </row>
    <row r="305" spans="7:23">
      <c r="G305" t="s">
        <v>1440</v>
      </c>
      <c r="H305" t="s">
        <v>1439</v>
      </c>
      <c r="I305">
        <v>143326</v>
      </c>
      <c r="S305" t="s">
        <v>1440</v>
      </c>
      <c r="T305" t="s">
        <v>1439</v>
      </c>
      <c r="U305">
        <v>143326</v>
      </c>
      <c r="V305">
        <v>1.45723145747547</v>
      </c>
      <c r="W305">
        <f t="shared" si="12"/>
        <v>-143326</v>
      </c>
    </row>
  </sheetData>
  <mergeCells count="3">
    <mergeCell ref="A2:B2"/>
    <mergeCell ref="A221:B221"/>
    <mergeCell ref="A222:B222"/>
  </mergeCells>
  <printOptions horizontalCentered="true"/>
  <pageMargins left="0.75" right="0.75" top="1" bottom="1" header="0.51" footer="0.51"/>
  <pageSetup paperSize="9" scale="97" fitToHeight="0" orientation="portrait" horizontalDpi="600" verticalDpi="600"/>
  <headerFooter>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B16" sqref="B16"/>
    </sheetView>
  </sheetViews>
  <sheetFormatPr defaultColWidth="10.125" defaultRowHeight="15.75"/>
  <cols>
    <col min="1" max="1" width="28.5" customWidth="true"/>
    <col min="2" max="2" width="6.5" customWidth="true"/>
    <col min="3" max="3" width="9.5" customWidth="true"/>
    <col min="4" max="9" width="6" customWidth="true"/>
  </cols>
  <sheetData>
    <row r="1" ht="30" customHeight="true" spans="9:9">
      <c r="I1" t="s">
        <v>1482</v>
      </c>
    </row>
    <row r="2" ht="33" customHeight="true" spans="1:1">
      <c r="A2" t="s">
        <v>1483</v>
      </c>
    </row>
    <row r="3" ht="27" customHeight="true" spans="1:1">
      <c r="A3" t="s">
        <v>319</v>
      </c>
    </row>
    <row r="4" ht="36.95" customHeight="true" spans="1:9">
      <c r="A4" t="s">
        <v>392</v>
      </c>
      <c r="B4" t="s">
        <v>1484</v>
      </c>
      <c r="C4" t="s">
        <v>1485</v>
      </c>
      <c r="D4" t="s">
        <v>1486</v>
      </c>
      <c r="E4" t="s">
        <v>1487</v>
      </c>
      <c r="F4" t="s">
        <v>1488</v>
      </c>
      <c r="G4" t="s">
        <v>1489</v>
      </c>
      <c r="H4" t="s">
        <v>1490</v>
      </c>
      <c r="I4" t="s">
        <v>1491</v>
      </c>
    </row>
    <row r="5" ht="38.1" customHeight="true" spans="1:1">
      <c r="A5" t="s">
        <v>1492</v>
      </c>
    </row>
    <row r="6" ht="38.1" customHeight="true" spans="1:1">
      <c r="A6" t="s">
        <v>1493</v>
      </c>
    </row>
    <row r="7" ht="38.1" customHeight="true" spans="1:1">
      <c r="A7" t="s">
        <v>1494</v>
      </c>
    </row>
    <row r="8" ht="38.1" customHeight="true" spans="1:1">
      <c r="A8" t="s">
        <v>1495</v>
      </c>
    </row>
    <row r="9" ht="38.1" customHeight="true" spans="1:1">
      <c r="A9" t="s">
        <v>1496</v>
      </c>
    </row>
    <row r="10" ht="38.1" customHeight="true" spans="1:1">
      <c r="A10" t="s">
        <v>1497</v>
      </c>
    </row>
    <row r="11" ht="38.1" customHeight="true" spans="1:1">
      <c r="A11" t="s">
        <v>1498</v>
      </c>
    </row>
    <row r="12" ht="38.1" customHeight="true" spans="1:1">
      <c r="A12" t="s">
        <v>1499</v>
      </c>
    </row>
    <row r="13" ht="38.1" customHeight="true" spans="1:1">
      <c r="A13" t="s">
        <v>1500</v>
      </c>
    </row>
    <row r="14" ht="38.1" customHeight="true" spans="1:1">
      <c r="A14" t="s">
        <v>1501</v>
      </c>
    </row>
    <row r="15" ht="38.1" customHeight="true" spans="1:1">
      <c r="A15" t="s">
        <v>1502</v>
      </c>
    </row>
    <row r="16" ht="38.1" customHeight="true" spans="1:1">
      <c r="A16" t="s">
        <v>1503</v>
      </c>
    </row>
    <row r="17" ht="38.1" customHeight="true" spans="1:1">
      <c r="A17" t="s">
        <v>1504</v>
      </c>
    </row>
    <row r="18" ht="38.1" customHeight="true" spans="1:1">
      <c r="A18" t="s">
        <v>1505</v>
      </c>
    </row>
    <row r="19" ht="14.25" customHeight="true"/>
    <row r="20" ht="14.25" customHeight="true"/>
  </sheetData>
  <mergeCells count="2">
    <mergeCell ref="A2:I2"/>
    <mergeCell ref="A3:I3"/>
  </mergeCells>
  <printOptions horizontalCentered="true"/>
  <pageMargins left="0.75" right="0.75" top="1" bottom="1" header="0.51" footer="0.51"/>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B16" sqref="B16"/>
    </sheetView>
  </sheetViews>
  <sheetFormatPr defaultColWidth="10.125" defaultRowHeight="15.75"/>
  <cols>
    <col min="1" max="1" width="28.5" customWidth="true"/>
    <col min="2" max="9" width="6.5" customWidth="true"/>
  </cols>
  <sheetData>
    <row r="1" ht="30" customHeight="true" spans="9:9">
      <c r="I1" t="s">
        <v>1482</v>
      </c>
    </row>
    <row r="2" ht="33" customHeight="true" spans="1:1">
      <c r="A2" t="s">
        <v>1483</v>
      </c>
    </row>
    <row r="3" ht="27" customHeight="true" spans="1:1">
      <c r="A3" t="s">
        <v>319</v>
      </c>
    </row>
    <row r="4" ht="36.95" customHeight="true" spans="1:9">
      <c r="A4" t="s">
        <v>392</v>
      </c>
      <c r="B4" t="s">
        <v>1506</v>
      </c>
      <c r="C4" t="s">
        <v>1507</v>
      </c>
      <c r="D4" t="s">
        <v>1508</v>
      </c>
      <c r="E4" t="s">
        <v>1509</v>
      </c>
      <c r="F4" t="s">
        <v>1510</v>
      </c>
      <c r="G4" t="s">
        <v>1511</v>
      </c>
      <c r="H4" t="s">
        <v>1512</v>
      </c>
      <c r="I4" t="s">
        <v>1513</v>
      </c>
    </row>
    <row r="5" ht="38.1" customHeight="true" spans="1:1">
      <c r="A5" t="s">
        <v>1492</v>
      </c>
    </row>
    <row r="6" ht="38.1" customHeight="true" spans="1:1">
      <c r="A6" t="s">
        <v>1493</v>
      </c>
    </row>
    <row r="7" ht="38.1" customHeight="true" spans="1:1">
      <c r="A7" t="s">
        <v>1494</v>
      </c>
    </row>
    <row r="8" ht="38.1" customHeight="true" spans="1:1">
      <c r="A8" t="s">
        <v>1495</v>
      </c>
    </row>
    <row r="9" ht="38.1" customHeight="true" spans="1:1">
      <c r="A9" t="s">
        <v>1496</v>
      </c>
    </row>
    <row r="10" ht="38.1" customHeight="true" spans="1:1">
      <c r="A10" t="s">
        <v>1497</v>
      </c>
    </row>
    <row r="11" ht="38.1" customHeight="true" spans="1:1">
      <c r="A11" t="s">
        <v>1498</v>
      </c>
    </row>
    <row r="12" ht="38.1" customHeight="true" spans="1:1">
      <c r="A12" t="s">
        <v>1499</v>
      </c>
    </row>
    <row r="13" ht="38.1" customHeight="true" spans="1:1">
      <c r="A13" t="s">
        <v>1500</v>
      </c>
    </row>
    <row r="14" ht="38.1" customHeight="true" spans="1:1">
      <c r="A14" t="s">
        <v>1501</v>
      </c>
    </row>
    <row r="15" ht="38.1" customHeight="true" spans="1:1">
      <c r="A15" t="s">
        <v>1502</v>
      </c>
    </row>
    <row r="16" ht="38.1" customHeight="true" spans="1:1">
      <c r="A16" t="s">
        <v>1503</v>
      </c>
    </row>
    <row r="17" ht="38.1" customHeight="true" spans="1:1">
      <c r="A17" t="s">
        <v>1504</v>
      </c>
    </row>
    <row r="18" ht="38.1" customHeight="true" spans="1:1">
      <c r="A18" t="s">
        <v>1505</v>
      </c>
    </row>
    <row r="19" ht="14.25" customHeight="true"/>
    <row r="20" ht="14.25" customHeight="true"/>
  </sheetData>
  <mergeCells count="2">
    <mergeCell ref="A2:I2"/>
    <mergeCell ref="A3:I3"/>
  </mergeCells>
  <printOptions horizontalCentered="true"/>
  <pageMargins left="0.75" right="0.75" top="1" bottom="1" header="0.51" footer="0.51"/>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B16" sqref="B16"/>
    </sheetView>
  </sheetViews>
  <sheetFormatPr defaultColWidth="10.125" defaultRowHeight="15.75"/>
  <cols>
    <col min="1" max="1" width="28.5" customWidth="true"/>
    <col min="2" max="9" width="6.5" customWidth="true"/>
  </cols>
  <sheetData>
    <row r="1" ht="30" customHeight="true" spans="9:9">
      <c r="I1" t="s">
        <v>1482</v>
      </c>
    </row>
    <row r="2" ht="33" customHeight="true" spans="1:1">
      <c r="A2" t="s">
        <v>1483</v>
      </c>
    </row>
    <row r="3" ht="27" customHeight="true" spans="1:1">
      <c r="A3" t="s">
        <v>319</v>
      </c>
    </row>
    <row r="4" ht="36.95" customHeight="true" spans="1:9">
      <c r="A4" t="s">
        <v>392</v>
      </c>
      <c r="B4" t="s">
        <v>1514</v>
      </c>
      <c r="C4" t="s">
        <v>1515</v>
      </c>
      <c r="D4" t="s">
        <v>1516</v>
      </c>
      <c r="E4" t="s">
        <v>1517</v>
      </c>
      <c r="F4" t="s">
        <v>1518</v>
      </c>
      <c r="G4" t="s">
        <v>1519</v>
      </c>
      <c r="H4" t="s">
        <v>1520</v>
      </c>
      <c r="I4" t="s">
        <v>1521</v>
      </c>
    </row>
    <row r="5" ht="38.1" customHeight="true" spans="1:1">
      <c r="A5" t="s">
        <v>1492</v>
      </c>
    </row>
    <row r="6" ht="38.1" customHeight="true" spans="1:1">
      <c r="A6" t="s">
        <v>1493</v>
      </c>
    </row>
    <row r="7" ht="38.1" customHeight="true" spans="1:1">
      <c r="A7" t="s">
        <v>1494</v>
      </c>
    </row>
    <row r="8" ht="38.1" customHeight="true" spans="1:1">
      <c r="A8" t="s">
        <v>1495</v>
      </c>
    </row>
    <row r="9" ht="38.1" customHeight="true" spans="1:1">
      <c r="A9" t="s">
        <v>1496</v>
      </c>
    </row>
    <row r="10" ht="38.1" customHeight="true" spans="1:1">
      <c r="A10" t="s">
        <v>1497</v>
      </c>
    </row>
    <row r="11" ht="38.1" customHeight="true" spans="1:1">
      <c r="A11" t="s">
        <v>1498</v>
      </c>
    </row>
    <row r="12" ht="38.1" customHeight="true" spans="1:1">
      <c r="A12" t="s">
        <v>1499</v>
      </c>
    </row>
    <row r="13" ht="38.1" customHeight="true" spans="1:1">
      <c r="A13" t="s">
        <v>1500</v>
      </c>
    </row>
    <row r="14" ht="38.1" customHeight="true" spans="1:1">
      <c r="A14" t="s">
        <v>1501</v>
      </c>
    </row>
    <row r="15" ht="38.1" customHeight="true" spans="1:1">
      <c r="A15" t="s">
        <v>1502</v>
      </c>
    </row>
    <row r="16" ht="38.1" customHeight="true" spans="1:1">
      <c r="A16" t="s">
        <v>1503</v>
      </c>
    </row>
    <row r="17" ht="38.1" customHeight="true" spans="1:1">
      <c r="A17" t="s">
        <v>1504</v>
      </c>
    </row>
    <row r="18" ht="38.1" customHeight="true" spans="1:1">
      <c r="A18" t="s">
        <v>1505</v>
      </c>
    </row>
    <row r="19" ht="14.25" customHeight="true"/>
    <row r="20" ht="14.25" customHeight="true"/>
  </sheetData>
  <mergeCells count="2">
    <mergeCell ref="A2:I2"/>
    <mergeCell ref="A3:I3"/>
  </mergeCells>
  <printOptions horizontalCentered="true"/>
  <pageMargins left="0.75" right="0.75" top="1" bottom="1" header="0.51" footer="0.51"/>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188"/>
  <sheetViews>
    <sheetView tabSelected="1" topLeftCell="A103" workbookViewId="0">
      <selection activeCell="A107" sqref="A107"/>
    </sheetView>
  </sheetViews>
  <sheetFormatPr defaultColWidth="81.875" defaultRowHeight="15.75"/>
  <sheetData>
    <row r="1" spans="1:1">
      <c r="A1" s="21" t="s">
        <v>65</v>
      </c>
    </row>
    <row r="2" spans="1:1">
      <c r="A2" t="s">
        <v>1522</v>
      </c>
    </row>
    <row r="3" spans="1:1">
      <c r="A3" t="s">
        <v>1523</v>
      </c>
    </row>
    <row r="4" ht="20.25" spans="1:1">
      <c r="A4" t="s">
        <v>1524</v>
      </c>
    </row>
    <row r="5" spans="1:1">
      <c r="A5" t="s">
        <v>1525</v>
      </c>
    </row>
    <row r="6" ht="20.25" spans="1:1">
      <c r="A6" t="s">
        <v>1526</v>
      </c>
    </row>
    <row r="7" ht="20.25" spans="1:1">
      <c r="A7" t="s">
        <v>1527</v>
      </c>
    </row>
    <row r="8" ht="20.25" spans="1:1">
      <c r="A8" t="s">
        <v>1528</v>
      </c>
    </row>
    <row r="9" ht="20.25" spans="1:1">
      <c r="A9" t="s">
        <v>1529</v>
      </c>
    </row>
    <row r="10" ht="20.25" spans="1:1">
      <c r="A10" t="s">
        <v>1530</v>
      </c>
    </row>
    <row r="11" ht="20.25" spans="1:1">
      <c r="A11" t="s">
        <v>1531</v>
      </c>
    </row>
    <row r="12" ht="20.25" spans="1:1">
      <c r="A12" t="s">
        <v>1532</v>
      </c>
    </row>
    <row r="13" ht="20.25" spans="1:1">
      <c r="A13" t="s">
        <v>1533</v>
      </c>
    </row>
    <row r="14" ht="20.25" spans="1:1">
      <c r="A14" t="s">
        <v>1534</v>
      </c>
    </row>
    <row r="15" ht="20.25" spans="1:1">
      <c r="A15" t="s">
        <v>1535</v>
      </c>
    </row>
    <row r="16" ht="20.25" spans="1:1">
      <c r="A16" t="s">
        <v>1536</v>
      </c>
    </row>
    <row r="17" ht="20.25" spans="1:1">
      <c r="A17" t="s">
        <v>1537</v>
      </c>
    </row>
    <row r="18" ht="20.25" spans="1:1">
      <c r="A18" t="s">
        <v>1538</v>
      </c>
    </row>
    <row r="19" ht="20.25" spans="1:1">
      <c r="A19" t="s">
        <v>1539</v>
      </c>
    </row>
    <row r="20" ht="20.25" spans="1:1">
      <c r="A20" t="s">
        <v>1540</v>
      </c>
    </row>
    <row r="21" ht="20.25" spans="1:1">
      <c r="A21" t="s">
        <v>1541</v>
      </c>
    </row>
    <row r="22" ht="20.25" spans="1:1">
      <c r="A22" t="s">
        <v>1542</v>
      </c>
    </row>
    <row r="23" ht="20.25" spans="1:1">
      <c r="A23" t="s">
        <v>1543</v>
      </c>
    </row>
    <row r="24" ht="20.25" spans="1:1">
      <c r="A24" t="s">
        <v>1544</v>
      </c>
    </row>
    <row r="25" ht="20.25" spans="1:1">
      <c r="A25" t="s">
        <v>1545</v>
      </c>
    </row>
    <row r="26" ht="20.25" spans="1:1">
      <c r="A26" t="s">
        <v>1546</v>
      </c>
    </row>
    <row r="27" ht="20.25" spans="1:1">
      <c r="A27" t="s">
        <v>1547</v>
      </c>
    </row>
    <row r="28" ht="20.25" spans="1:1">
      <c r="A28" t="s">
        <v>1548</v>
      </c>
    </row>
    <row r="29" ht="20.25" spans="1:1">
      <c r="A29" t="s">
        <v>1549</v>
      </c>
    </row>
    <row r="30" ht="20.25" spans="1:1">
      <c r="A30" t="s">
        <v>1550</v>
      </c>
    </row>
    <row r="31" ht="20.25" spans="1:1">
      <c r="A31" t="s">
        <v>1551</v>
      </c>
    </row>
    <row r="32" ht="20.25" spans="1:1">
      <c r="A32" t="s">
        <v>1552</v>
      </c>
    </row>
    <row r="33" ht="20.25" spans="1:1">
      <c r="A33" t="s">
        <v>1553</v>
      </c>
    </row>
    <row r="34" ht="20.25" spans="1:1">
      <c r="A34" t="s">
        <v>1554</v>
      </c>
    </row>
    <row r="35" ht="20.25" spans="1:1">
      <c r="A35" t="s">
        <v>1555</v>
      </c>
    </row>
    <row r="36" ht="20.25" spans="1:1">
      <c r="A36" t="s">
        <v>1556</v>
      </c>
    </row>
    <row r="37" ht="20.25" spans="1:1">
      <c r="A37" t="s">
        <v>1557</v>
      </c>
    </row>
    <row r="38" ht="20.25" spans="1:1">
      <c r="A38" t="s">
        <v>1558</v>
      </c>
    </row>
    <row r="39" ht="20.25" spans="1:1">
      <c r="A39" t="s">
        <v>1559</v>
      </c>
    </row>
    <row r="40" ht="20.25" spans="1:1">
      <c r="A40" t="s">
        <v>1560</v>
      </c>
    </row>
    <row r="41" ht="20.25" spans="1:1">
      <c r="A41" t="s">
        <v>1561</v>
      </c>
    </row>
    <row r="42" ht="20.25" spans="1:1">
      <c r="A42" t="s">
        <v>1562</v>
      </c>
    </row>
    <row r="43" ht="20.25" spans="1:1">
      <c r="A43" t="s">
        <v>1563</v>
      </c>
    </row>
    <row r="44" ht="20.25" spans="1:1">
      <c r="A44" t="s">
        <v>1564</v>
      </c>
    </row>
    <row r="45" ht="20.25" spans="1:1">
      <c r="A45" t="s">
        <v>1565</v>
      </c>
    </row>
    <row r="46" ht="20.25" spans="1:1">
      <c r="A46" t="s">
        <v>1566</v>
      </c>
    </row>
    <row r="47" ht="20.25" spans="1:1">
      <c r="A47" t="s">
        <v>1567</v>
      </c>
    </row>
    <row r="48" ht="20.25" spans="1:1">
      <c r="A48" t="s">
        <v>1568</v>
      </c>
    </row>
    <row r="49" ht="20.25" spans="1:1">
      <c r="A49" t="s">
        <v>1569</v>
      </c>
    </row>
    <row r="50" ht="20.25" spans="1:1">
      <c r="A50" t="s">
        <v>1570</v>
      </c>
    </row>
    <row r="51" ht="20.25" spans="1:1">
      <c r="A51" t="s">
        <v>1571</v>
      </c>
    </row>
    <row r="52" ht="20.25" spans="1:1">
      <c r="A52" t="s">
        <v>1572</v>
      </c>
    </row>
    <row r="53" ht="20.25" spans="1:1">
      <c r="A53" t="s">
        <v>1573</v>
      </c>
    </row>
    <row r="54" ht="20.25" spans="1:1">
      <c r="A54" t="s">
        <v>1574</v>
      </c>
    </row>
    <row r="55" ht="20.25" spans="1:1">
      <c r="A55" t="s">
        <v>1575</v>
      </c>
    </row>
    <row r="56" ht="20.25" spans="1:1">
      <c r="A56" t="s">
        <v>1576</v>
      </c>
    </row>
    <row r="57" ht="20.25" spans="1:1">
      <c r="A57" t="s">
        <v>1577</v>
      </c>
    </row>
    <row r="58" ht="20.25" spans="1:1">
      <c r="A58" t="s">
        <v>1578</v>
      </c>
    </row>
    <row r="59" ht="20.25" spans="1:1">
      <c r="A59" t="s">
        <v>1579</v>
      </c>
    </row>
    <row r="60" ht="20.25" spans="1:1">
      <c r="A60" t="s">
        <v>1580</v>
      </c>
    </row>
    <row r="61" ht="20.25" spans="1:1">
      <c r="A61" t="s">
        <v>1581</v>
      </c>
    </row>
    <row r="62" ht="20.25" spans="1:1">
      <c r="A62" t="s">
        <v>1582</v>
      </c>
    </row>
    <row r="63" ht="20.25" spans="1:1">
      <c r="A63" t="s">
        <v>1583</v>
      </c>
    </row>
    <row r="64" ht="20.25" spans="1:1">
      <c r="A64" t="s">
        <v>1584</v>
      </c>
    </row>
    <row r="65" ht="20.25" spans="1:1">
      <c r="A65" t="s">
        <v>1585</v>
      </c>
    </row>
    <row r="66" spans="1:1">
      <c r="A66" t="s">
        <v>1586</v>
      </c>
    </row>
    <row r="67" spans="1:1">
      <c r="A67" t="s">
        <v>1587</v>
      </c>
    </row>
    <row r="68" ht="20.25" spans="1:1">
      <c r="A68" t="s">
        <v>1588</v>
      </c>
    </row>
    <row r="69" ht="20.25" spans="1:1">
      <c r="A69" t="s">
        <v>1589</v>
      </c>
    </row>
    <row r="70" ht="20.25" spans="1:1">
      <c r="A70" t="s">
        <v>1590</v>
      </c>
    </row>
    <row r="71" ht="20.25" spans="1:1">
      <c r="A71" t="s">
        <v>1591</v>
      </c>
    </row>
    <row r="72" ht="20.25" spans="1:1">
      <c r="A72" t="s">
        <v>1592</v>
      </c>
    </row>
    <row r="73" ht="20.25" spans="1:1">
      <c r="A73" t="s">
        <v>1593</v>
      </c>
    </row>
    <row r="74" ht="20.25" spans="1:1">
      <c r="A74" t="s">
        <v>1594</v>
      </c>
    </row>
    <row r="75" ht="20.25" spans="1:1">
      <c r="A75" t="s">
        <v>1595</v>
      </c>
    </row>
    <row r="76" ht="20.25" spans="1:1">
      <c r="A76" t="s">
        <v>1596</v>
      </c>
    </row>
    <row r="77" ht="20.25" spans="1:1">
      <c r="A77" t="s">
        <v>1597</v>
      </c>
    </row>
    <row r="78" ht="20.25" spans="1:1">
      <c r="A78" t="s">
        <v>1598</v>
      </c>
    </row>
    <row r="79" ht="20.25" spans="1:1">
      <c r="A79" t="s">
        <v>1599</v>
      </c>
    </row>
    <row r="80" ht="20.25" spans="1:1">
      <c r="A80" t="s">
        <v>1600</v>
      </c>
    </row>
    <row r="81" spans="1:1">
      <c r="A81" t="s">
        <v>1601</v>
      </c>
    </row>
    <row r="82" spans="1:1">
      <c r="A82" t="s">
        <v>1602</v>
      </c>
    </row>
    <row r="83" ht="20.25" spans="1:1">
      <c r="A83" t="s">
        <v>1603</v>
      </c>
    </row>
    <row r="84" ht="20.25" spans="1:1">
      <c r="A84" t="s">
        <v>1604</v>
      </c>
    </row>
    <row r="85" ht="20.25" spans="1:1">
      <c r="A85" t="s">
        <v>1605</v>
      </c>
    </row>
    <row r="86" ht="20.25" spans="1:1">
      <c r="A86" t="s">
        <v>1606</v>
      </c>
    </row>
    <row r="87" ht="20.25" spans="1:1">
      <c r="A87" t="s">
        <v>1607</v>
      </c>
    </row>
    <row r="88" ht="20.25" spans="1:1">
      <c r="A88" t="s">
        <v>1608</v>
      </c>
    </row>
    <row r="89" ht="20.25" spans="1:1">
      <c r="A89" t="s">
        <v>1609</v>
      </c>
    </row>
    <row r="90" ht="20.25" spans="1:1">
      <c r="A90" t="s">
        <v>1610</v>
      </c>
    </row>
    <row r="91" ht="20.25" spans="1:1">
      <c r="A91" t="s">
        <v>1611</v>
      </c>
    </row>
    <row r="92" ht="20.25" spans="1:1">
      <c r="A92" t="s">
        <v>1612</v>
      </c>
    </row>
    <row r="93" ht="20.25" spans="1:1">
      <c r="A93" t="s">
        <v>1613</v>
      </c>
    </row>
    <row r="94" ht="20.25" spans="1:1">
      <c r="A94" t="s">
        <v>1614</v>
      </c>
    </row>
    <row r="95" ht="20.25" spans="1:1">
      <c r="A95" t="s">
        <v>1615</v>
      </c>
    </row>
    <row r="96" ht="20.25" spans="1:1">
      <c r="A96" t="s">
        <v>1616</v>
      </c>
    </row>
    <row r="97" ht="20.25" spans="1:1">
      <c r="A97" t="s">
        <v>1617</v>
      </c>
    </row>
    <row r="98" ht="20.25" spans="1:1">
      <c r="A98" t="s">
        <v>1618</v>
      </c>
    </row>
    <row r="99" ht="20.25" spans="1:1">
      <c r="A99" t="s">
        <v>1619</v>
      </c>
    </row>
    <row r="100" ht="20.25" spans="1:1">
      <c r="A100" t="s">
        <v>1620</v>
      </c>
    </row>
    <row r="101" ht="20.25" spans="1:1">
      <c r="A101" t="s">
        <v>1621</v>
      </c>
    </row>
    <row r="102" ht="20.25" spans="1:1">
      <c r="A102" t="s">
        <v>1622</v>
      </c>
    </row>
    <row r="103" ht="20.25" spans="1:1">
      <c r="A103" t="s">
        <v>1623</v>
      </c>
    </row>
    <row r="104" ht="20.25" spans="1:1">
      <c r="A104" t="s">
        <v>1624</v>
      </c>
    </row>
    <row r="105" ht="20.25" spans="1:1">
      <c r="A105" t="s">
        <v>1625</v>
      </c>
    </row>
    <row r="106" ht="20.25" spans="1:1">
      <c r="A106" t="s">
        <v>1626</v>
      </c>
    </row>
    <row r="107" ht="20.25" spans="1:1">
      <c r="A107" t="s">
        <v>1627</v>
      </c>
    </row>
    <row r="108" ht="20.25" spans="1:1">
      <c r="A108" t="s">
        <v>1628</v>
      </c>
    </row>
    <row r="109" ht="20.25" spans="1:1">
      <c r="A109" t="s">
        <v>1629</v>
      </c>
    </row>
    <row r="110" ht="20.25" spans="1:1">
      <c r="A110" t="s">
        <v>1630</v>
      </c>
    </row>
    <row r="111" ht="20.25" spans="1:1">
      <c r="A111" t="s">
        <v>1631</v>
      </c>
    </row>
    <row r="112" ht="20.25" spans="1:1">
      <c r="A112" t="s">
        <v>1632</v>
      </c>
    </row>
    <row r="113" ht="20.25" spans="1:1">
      <c r="A113" t="s">
        <v>1633</v>
      </c>
    </row>
    <row r="114" ht="20.25" spans="1:1">
      <c r="A114" t="s">
        <v>1634</v>
      </c>
    </row>
    <row r="115" ht="20.25" spans="1:1">
      <c r="A115" t="s">
        <v>1635</v>
      </c>
    </row>
    <row r="116" ht="20.25" spans="1:1">
      <c r="A116" t="s">
        <v>1636</v>
      </c>
    </row>
    <row r="117" ht="20.25" spans="1:1">
      <c r="A117" t="s">
        <v>1637</v>
      </c>
    </row>
    <row r="118" ht="20.25" spans="1:1">
      <c r="A118" t="s">
        <v>1638</v>
      </c>
    </row>
    <row r="119" ht="20.25" spans="1:1">
      <c r="A119" t="s">
        <v>1639</v>
      </c>
    </row>
    <row r="120" ht="20.25" spans="1:1">
      <c r="A120" t="s">
        <v>1640</v>
      </c>
    </row>
    <row r="121" ht="20.25" spans="1:1">
      <c r="A121" t="s">
        <v>1641</v>
      </c>
    </row>
    <row r="122" ht="20.25" spans="1:1">
      <c r="A122" t="s">
        <v>1642</v>
      </c>
    </row>
    <row r="123" ht="20.25" spans="1:1">
      <c r="A123" t="s">
        <v>1643</v>
      </c>
    </row>
    <row r="124" ht="20.25" spans="1:1">
      <c r="A124" t="s">
        <v>1644</v>
      </c>
    </row>
    <row r="125" ht="20.25" spans="1:1">
      <c r="A125" t="s">
        <v>1645</v>
      </c>
    </row>
    <row r="126" ht="20.25" spans="1:1">
      <c r="A126" t="s">
        <v>1646</v>
      </c>
    </row>
    <row r="127" ht="20.25" spans="1:1">
      <c r="A127" t="s">
        <v>1647</v>
      </c>
    </row>
    <row r="128" ht="20.25" spans="1:1">
      <c r="A128" t="s">
        <v>1648</v>
      </c>
    </row>
    <row r="129" ht="20.25" spans="1:1">
      <c r="A129" t="s">
        <v>1649</v>
      </c>
    </row>
    <row r="130" ht="20.25" spans="1:1">
      <c r="A130" t="s">
        <v>1650</v>
      </c>
    </row>
    <row r="131" ht="20.25" spans="1:1">
      <c r="A131" s="22" t="s">
        <v>1651</v>
      </c>
    </row>
    <row r="132" ht="20.25" spans="1:1">
      <c r="A132" t="s">
        <v>1652</v>
      </c>
    </row>
    <row r="133" ht="20.25" spans="1:1">
      <c r="A133" t="s">
        <v>1653</v>
      </c>
    </row>
    <row r="134" ht="20.25" spans="1:1">
      <c r="A134" t="s">
        <v>1654</v>
      </c>
    </row>
    <row r="135" ht="20.25" spans="1:1">
      <c r="A135" t="s">
        <v>1655</v>
      </c>
    </row>
    <row r="136" ht="20.25" spans="1:1">
      <c r="A136" t="s">
        <v>1656</v>
      </c>
    </row>
    <row r="137" ht="20.25" spans="1:1">
      <c r="A137" t="s">
        <v>1657</v>
      </c>
    </row>
    <row r="138" ht="20.25" spans="1:1">
      <c r="A138" t="s">
        <v>1581</v>
      </c>
    </row>
    <row r="139" ht="20.25" spans="1:1">
      <c r="A139" t="s">
        <v>1582</v>
      </c>
    </row>
    <row r="140" ht="20.25" spans="1:1">
      <c r="A140" t="s">
        <v>1583</v>
      </c>
    </row>
    <row r="141" ht="20.25" spans="1:1">
      <c r="A141" t="s">
        <v>1584</v>
      </c>
    </row>
    <row r="142" ht="20.25" spans="1:1">
      <c r="A142" t="s">
        <v>1658</v>
      </c>
    </row>
    <row r="143" ht="20.25" spans="1:1">
      <c r="A143" t="s">
        <v>1659</v>
      </c>
    </row>
    <row r="144" ht="20.25" spans="1:1">
      <c r="A144" t="s">
        <v>1660</v>
      </c>
    </row>
    <row r="145" ht="20.25" spans="1:1">
      <c r="A145" t="s">
        <v>1661</v>
      </c>
    </row>
    <row r="146" ht="20.25" spans="1:1">
      <c r="A146" t="s">
        <v>1662</v>
      </c>
    </row>
    <row r="147" ht="20.25" spans="1:1">
      <c r="A147" t="s">
        <v>1663</v>
      </c>
    </row>
    <row r="148" ht="20.25" spans="1:1">
      <c r="A148" t="s">
        <v>1664</v>
      </c>
    </row>
    <row r="149" ht="20.25" spans="1:1">
      <c r="A149" t="s">
        <v>1665</v>
      </c>
    </row>
    <row r="150" ht="20.25" spans="1:1">
      <c r="A150" t="s">
        <v>1666</v>
      </c>
    </row>
    <row r="151" ht="20.25" spans="1:1">
      <c r="A151" t="s">
        <v>1667</v>
      </c>
    </row>
    <row r="152" ht="20.25" spans="1:1">
      <c r="A152" t="s">
        <v>1668</v>
      </c>
    </row>
    <row r="153" ht="20.25" spans="1:1">
      <c r="A153" t="s">
        <v>1669</v>
      </c>
    </row>
    <row r="154" ht="20.25" spans="1:1">
      <c r="A154" t="s">
        <v>1670</v>
      </c>
    </row>
    <row r="155" ht="20.25" spans="1:1">
      <c r="A155" t="s">
        <v>1671</v>
      </c>
    </row>
    <row r="156" ht="20.25" spans="1:1">
      <c r="A156" t="s">
        <v>1659</v>
      </c>
    </row>
    <row r="157" ht="20.25" spans="1:1">
      <c r="A157" t="s">
        <v>1660</v>
      </c>
    </row>
    <row r="158" ht="20.25" spans="1:1">
      <c r="A158" t="s">
        <v>1661</v>
      </c>
    </row>
    <row r="159" ht="20.25" spans="1:1">
      <c r="A159" t="s">
        <v>1662</v>
      </c>
    </row>
    <row r="160" ht="20.25" spans="1:1">
      <c r="A160" t="s">
        <v>1663</v>
      </c>
    </row>
    <row r="161" ht="20.25" spans="1:1">
      <c r="A161" t="s">
        <v>1664</v>
      </c>
    </row>
    <row r="162" ht="20.25" spans="1:1">
      <c r="A162" t="s">
        <v>1672</v>
      </c>
    </row>
    <row r="163" ht="20.25" spans="1:1">
      <c r="A163" t="s">
        <v>1673</v>
      </c>
    </row>
    <row r="164" ht="20.25" spans="1:1">
      <c r="A164" t="s">
        <v>1674</v>
      </c>
    </row>
    <row r="165" ht="20.25" spans="1:1">
      <c r="A165" t="s">
        <v>1675</v>
      </c>
    </row>
    <row r="166" ht="20.25" spans="1:1">
      <c r="A166" t="s">
        <v>1676</v>
      </c>
    </row>
    <row r="167" ht="20.25" spans="1:1">
      <c r="A167" t="s">
        <v>1677</v>
      </c>
    </row>
    <row r="168" ht="20.25" spans="1:1">
      <c r="A168" t="s">
        <v>1678</v>
      </c>
    </row>
    <row r="169" ht="20.25" spans="1:1">
      <c r="A169" t="s">
        <v>1679</v>
      </c>
    </row>
    <row r="170" ht="20.25" spans="1:1">
      <c r="A170" t="s">
        <v>1680</v>
      </c>
    </row>
    <row r="171" ht="20.25" spans="1:1">
      <c r="A171" t="s">
        <v>1681</v>
      </c>
    </row>
    <row r="172" ht="20.25" spans="1:1">
      <c r="A172" t="s">
        <v>1682</v>
      </c>
    </row>
    <row r="173" ht="20.25" spans="1:1">
      <c r="A173" t="s">
        <v>1683</v>
      </c>
    </row>
    <row r="174" ht="20.25" spans="1:1">
      <c r="A174" t="s">
        <v>1684</v>
      </c>
    </row>
    <row r="175" ht="20.25" spans="1:1">
      <c r="A175" t="s">
        <v>1685</v>
      </c>
    </row>
    <row r="176" ht="20.25" spans="1:1">
      <c r="A176" t="s">
        <v>1683</v>
      </c>
    </row>
    <row r="177" ht="20.25" spans="1:1">
      <c r="A177" t="s">
        <v>1686</v>
      </c>
    </row>
    <row r="178" ht="20.25" spans="1:1">
      <c r="A178" t="s">
        <v>1687</v>
      </c>
    </row>
    <row r="179" ht="20.25" spans="1:1">
      <c r="A179" t="s">
        <v>1688</v>
      </c>
    </row>
    <row r="180" ht="20.25" spans="1:1">
      <c r="A180" t="s">
        <v>1689</v>
      </c>
    </row>
    <row r="181" ht="20.25" spans="1:1">
      <c r="A181" t="s">
        <v>1690</v>
      </c>
    </row>
    <row r="182" ht="20.25" spans="1:1">
      <c r="A182" t="s">
        <v>1578</v>
      </c>
    </row>
    <row r="183" ht="20.25" spans="1:1">
      <c r="A183" t="s">
        <v>1579</v>
      </c>
    </row>
    <row r="184" ht="20.25" spans="1:1">
      <c r="A184" t="s">
        <v>1691</v>
      </c>
    </row>
    <row r="185" ht="20.25" spans="1:1">
      <c r="A185" t="s">
        <v>1597</v>
      </c>
    </row>
    <row r="186" ht="20.25" spans="1:1">
      <c r="A186" t="s">
        <v>1598</v>
      </c>
    </row>
    <row r="187" ht="20.25" spans="1:1">
      <c r="A187" t="s">
        <v>1599</v>
      </c>
    </row>
    <row r="188" ht="20.25" spans="1:1">
      <c r="A188" t="s">
        <v>1600</v>
      </c>
    </row>
  </sheetData>
  <pageMargins left="0.75" right="0.75" top="1" bottom="1" header="0.51" footer="0.51"/>
  <pageSetup paperSize="9" orientation="portrait"/>
  <headerFooter/>
  <drawing r:id="rId1"/>
  <legacyDrawing r:id="rId2"/>
  <oleObjects>
    <mc:AlternateContent xmlns:mc="http://schemas.openxmlformats.org/markup-compatibility/2006">
      <mc:Choice Requires="x14">
        <oleObject shapeId="2488321" progId="Word.Document.12" r:id="rId3">
          <objectPr defaultSize="0" r:id="rId4">
            <anchor moveWithCells="1">
              <from>
                <xdr:col>213</xdr:col>
                <xdr:colOff>0</xdr:colOff>
                <xdr:row>187</xdr:row>
                <xdr:rowOff>0</xdr:rowOff>
              </from>
              <to>
                <xdr:col>213</xdr:col>
                <xdr:colOff>5288280</xdr:colOff>
                <xdr:row>231</xdr:row>
                <xdr:rowOff>0</xdr:rowOff>
              </to>
            </anchor>
          </objectPr>
        </oleObject>
      </mc:Choice>
      <mc:Fallback>
        <oleObject shapeId="2488321" progId="Word.Document.12" r:id="rId3"/>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true"/>
  </sheetPr>
  <dimension ref="A1:B125"/>
  <sheetViews>
    <sheetView workbookViewId="0">
      <selection activeCell="C15" sqref="C15"/>
    </sheetView>
  </sheetViews>
  <sheetFormatPr defaultColWidth="9" defaultRowHeight="15.75" outlineLevelCol="1"/>
  <cols>
    <col min="1" max="2" width="45.375" customWidth="true"/>
  </cols>
  <sheetData>
    <row r="1" ht="31.5" customHeight="true" spans="1:2">
      <c r="A1" s="5" t="s">
        <v>1692</v>
      </c>
      <c r="B1" s="6"/>
    </row>
    <row r="2" ht="30" customHeight="true" spans="1:2">
      <c r="A2" s="8" t="s">
        <v>1693</v>
      </c>
      <c r="B2" s="8" t="s">
        <v>1694</v>
      </c>
    </row>
    <row r="3" ht="30" customHeight="true" spans="1:2">
      <c r="A3" s="8" t="s">
        <v>1695</v>
      </c>
      <c r="B3" s="8" t="s">
        <v>1695</v>
      </c>
    </row>
    <row r="4" ht="30" customHeight="true" spans="1:2">
      <c r="A4" s="8" t="s">
        <v>1696</v>
      </c>
      <c r="B4" s="8" t="s">
        <v>1697</v>
      </c>
    </row>
    <row r="5" ht="30" customHeight="true" spans="1:2">
      <c r="A5" s="8" t="s">
        <v>1698</v>
      </c>
      <c r="B5" s="8" t="s">
        <v>1699</v>
      </c>
    </row>
    <row r="6" ht="30" customHeight="true" spans="1:2">
      <c r="A6" s="8"/>
      <c r="B6" s="8" t="s">
        <v>1700</v>
      </c>
    </row>
    <row r="7" ht="30" customHeight="true" spans="1:2">
      <c r="A7" s="8"/>
      <c r="B7" s="8" t="s">
        <v>1701</v>
      </c>
    </row>
    <row r="8" ht="30" customHeight="true" spans="1:2">
      <c r="A8" s="8" t="s">
        <v>1702</v>
      </c>
      <c r="B8" s="8" t="s">
        <v>1703</v>
      </c>
    </row>
    <row r="9" ht="30" customHeight="true" spans="1:2">
      <c r="A9" s="8"/>
      <c r="B9" s="8" t="s">
        <v>1704</v>
      </c>
    </row>
    <row r="10" ht="30" customHeight="true" spans="1:2">
      <c r="A10" s="8"/>
      <c r="B10" s="8" t="s">
        <v>1705</v>
      </c>
    </row>
    <row r="11" ht="30" customHeight="true" spans="1:2">
      <c r="A11" s="8"/>
      <c r="B11" s="8" t="s">
        <v>1706</v>
      </c>
    </row>
    <row r="12" ht="30" customHeight="true" spans="1:2">
      <c r="A12" s="8"/>
      <c r="B12" s="8" t="s">
        <v>1707</v>
      </c>
    </row>
    <row r="13" ht="30" customHeight="true" spans="1:2">
      <c r="A13" s="8" t="s">
        <v>1708</v>
      </c>
      <c r="B13" s="8" t="s">
        <v>1708</v>
      </c>
    </row>
    <row r="14" ht="30" customHeight="true" spans="1:2">
      <c r="A14" s="8" t="s">
        <v>1709</v>
      </c>
      <c r="B14" s="8" t="s">
        <v>1710</v>
      </c>
    </row>
    <row r="15" ht="30" customHeight="true" spans="1:2">
      <c r="A15" s="8"/>
      <c r="B15" s="8" t="s">
        <v>1711</v>
      </c>
    </row>
    <row r="16" ht="30" customHeight="true" spans="1:2">
      <c r="A16" s="8"/>
      <c r="B16" s="8" t="s">
        <v>1709</v>
      </c>
    </row>
    <row r="17" ht="30" customHeight="true" spans="1:2">
      <c r="A17" s="8" t="s">
        <v>1712</v>
      </c>
      <c r="B17" s="8" t="s">
        <v>1713</v>
      </c>
    </row>
    <row r="18" ht="30" customHeight="true" spans="1:2">
      <c r="A18" s="8" t="s">
        <v>1714</v>
      </c>
      <c r="B18" s="8" t="s">
        <v>1715</v>
      </c>
    </row>
    <row r="19" ht="30" customHeight="true" spans="1:2">
      <c r="A19" s="8"/>
      <c r="B19" s="8" t="s">
        <v>1716</v>
      </c>
    </row>
    <row r="20" ht="30" customHeight="true" spans="1:2">
      <c r="A20" s="8"/>
      <c r="B20" s="8" t="s">
        <v>1717</v>
      </c>
    </row>
    <row r="21" ht="30" customHeight="true" spans="1:2">
      <c r="A21" s="8"/>
      <c r="B21" s="8" t="s">
        <v>1718</v>
      </c>
    </row>
    <row r="22" ht="30" customHeight="true" spans="1:2">
      <c r="A22" s="8"/>
      <c r="B22" s="8" t="s">
        <v>1719</v>
      </c>
    </row>
    <row r="23" ht="30" customHeight="true" spans="1:2">
      <c r="A23" s="8"/>
      <c r="B23" s="8" t="s">
        <v>1720</v>
      </c>
    </row>
    <row r="24" ht="30" customHeight="true" spans="1:2">
      <c r="A24" s="8"/>
      <c r="B24" s="8" t="s">
        <v>1721</v>
      </c>
    </row>
    <row r="25" ht="30" customHeight="true" spans="1:2">
      <c r="A25" s="8" t="s">
        <v>1714</v>
      </c>
      <c r="B25" s="8" t="s">
        <v>1722</v>
      </c>
    </row>
    <row r="26" ht="30" customHeight="true" spans="1:2">
      <c r="A26" s="8"/>
      <c r="B26" s="8" t="s">
        <v>1723</v>
      </c>
    </row>
    <row r="27" ht="30" customHeight="true" spans="1:2">
      <c r="A27" s="8"/>
      <c r="B27" s="8" t="s">
        <v>1724</v>
      </c>
    </row>
    <row r="28" ht="30" customHeight="true" spans="1:2">
      <c r="A28" s="8"/>
      <c r="B28" s="8" t="s">
        <v>1725</v>
      </c>
    </row>
    <row r="29" ht="30" customHeight="true" spans="1:2">
      <c r="A29" s="8"/>
      <c r="B29" s="8" t="s">
        <v>1726</v>
      </c>
    </row>
    <row r="30" ht="30" customHeight="true" spans="1:2">
      <c r="A30" s="8"/>
      <c r="B30" s="8" t="s">
        <v>1727</v>
      </c>
    </row>
    <row r="31" ht="30" customHeight="true" spans="1:2">
      <c r="A31" s="8"/>
      <c r="B31" s="8" t="s">
        <v>1728</v>
      </c>
    </row>
    <row r="32" ht="30" customHeight="true" spans="1:2">
      <c r="A32" s="8" t="s">
        <v>1729</v>
      </c>
      <c r="B32" s="8" t="s">
        <v>1729</v>
      </c>
    </row>
    <row r="33" ht="30" customHeight="true" spans="1:2">
      <c r="A33" s="8" t="s">
        <v>1730</v>
      </c>
      <c r="B33" s="8" t="s">
        <v>1730</v>
      </c>
    </row>
    <row r="34" ht="30" customHeight="true" spans="1:2">
      <c r="A34" s="8" t="s">
        <v>1731</v>
      </c>
      <c r="B34" s="8" t="s">
        <v>1732</v>
      </c>
    </row>
    <row r="35" ht="30" customHeight="true" spans="1:2">
      <c r="A35" s="8"/>
      <c r="B35" s="8" t="s">
        <v>1733</v>
      </c>
    </row>
    <row r="36" ht="30" customHeight="true" spans="1:2">
      <c r="A36" s="8"/>
      <c r="B36" s="8" t="s">
        <v>1734</v>
      </c>
    </row>
    <row r="37" ht="30" customHeight="true" spans="1:2">
      <c r="A37" s="8" t="s">
        <v>1735</v>
      </c>
      <c r="B37" s="8" t="s">
        <v>1736</v>
      </c>
    </row>
    <row r="38" ht="30" customHeight="true" spans="1:2">
      <c r="A38" s="8"/>
      <c r="B38" s="8" t="s">
        <v>1737</v>
      </c>
    </row>
    <row r="39" ht="30" customHeight="true" spans="1:2">
      <c r="A39" s="8"/>
      <c r="B39" s="8" t="s">
        <v>1735</v>
      </c>
    </row>
    <row r="40" ht="30" customHeight="true" spans="1:2">
      <c r="A40" s="8" t="s">
        <v>1738</v>
      </c>
      <c r="B40" s="8" t="s">
        <v>1738</v>
      </c>
    </row>
    <row r="41" ht="30" customHeight="true" spans="1:2">
      <c r="A41" s="8" t="s">
        <v>1739</v>
      </c>
      <c r="B41" s="8" t="s">
        <v>1739</v>
      </c>
    </row>
    <row r="42" ht="30" customHeight="true" spans="1:2">
      <c r="A42" s="8" t="s">
        <v>1740</v>
      </c>
      <c r="B42" s="8" t="s">
        <v>1740</v>
      </c>
    </row>
    <row r="43" ht="30" customHeight="true" spans="1:2">
      <c r="A43" s="8" t="s">
        <v>1741</v>
      </c>
      <c r="B43" s="8" t="s">
        <v>1741</v>
      </c>
    </row>
    <row r="44" ht="30" customHeight="true" spans="1:2">
      <c r="A44" s="8" t="s">
        <v>1742</v>
      </c>
      <c r="B44" s="8" t="s">
        <v>1742</v>
      </c>
    </row>
    <row r="45" ht="30" customHeight="true" spans="1:2">
      <c r="A45" s="8" t="s">
        <v>1743</v>
      </c>
      <c r="B45" s="8" t="s">
        <v>1744</v>
      </c>
    </row>
    <row r="46" ht="30" customHeight="true" spans="1:2">
      <c r="A46" s="8" t="s">
        <v>1745</v>
      </c>
      <c r="B46" s="8" t="s">
        <v>1745</v>
      </c>
    </row>
    <row r="47" ht="30" customHeight="true" spans="1:2">
      <c r="A47" s="8" t="s">
        <v>1746</v>
      </c>
      <c r="B47" s="8" t="s">
        <v>1746</v>
      </c>
    </row>
    <row r="48" ht="30" customHeight="true" spans="1:2">
      <c r="A48" s="8" t="s">
        <v>1747</v>
      </c>
      <c r="B48" s="8" t="s">
        <v>1747</v>
      </c>
    </row>
    <row r="49" ht="30" customHeight="true" spans="1:2">
      <c r="A49" s="8" t="s">
        <v>1748</v>
      </c>
      <c r="B49" s="8" t="s">
        <v>1749</v>
      </c>
    </row>
    <row r="50" ht="30" customHeight="true" spans="1:2">
      <c r="A50" s="8"/>
      <c r="B50" s="8" t="s">
        <v>1750</v>
      </c>
    </row>
    <row r="51" ht="30" customHeight="true" spans="1:2">
      <c r="A51" s="8"/>
      <c r="B51" s="8" t="s">
        <v>1751</v>
      </c>
    </row>
    <row r="52" ht="30" customHeight="true" spans="1:2">
      <c r="A52" s="8"/>
      <c r="B52" s="8" t="s">
        <v>1752</v>
      </c>
    </row>
    <row r="53" ht="30" customHeight="true" spans="1:2">
      <c r="A53" s="8" t="s">
        <v>1753</v>
      </c>
      <c r="B53" s="8" t="s">
        <v>1754</v>
      </c>
    </row>
    <row r="54" ht="30" customHeight="true" spans="1:2">
      <c r="A54" s="8"/>
      <c r="B54" s="8" t="s">
        <v>1755</v>
      </c>
    </row>
    <row r="55" ht="30" customHeight="true" spans="1:2">
      <c r="A55" s="8"/>
      <c r="B55" s="8" t="s">
        <v>1756</v>
      </c>
    </row>
    <row r="56" ht="30" customHeight="true" spans="1:2">
      <c r="A56" s="8" t="s">
        <v>1757</v>
      </c>
      <c r="B56" s="8" t="s">
        <v>1757</v>
      </c>
    </row>
    <row r="57" ht="30" customHeight="true" spans="1:2">
      <c r="A57" s="8" t="s">
        <v>1758</v>
      </c>
      <c r="B57" s="8" t="s">
        <v>1759</v>
      </c>
    </row>
    <row r="58" ht="30" customHeight="true" spans="1:2">
      <c r="A58" s="8"/>
      <c r="B58" s="8" t="s">
        <v>1760</v>
      </c>
    </row>
    <row r="59" ht="30" customHeight="true" spans="1:2">
      <c r="A59" s="8"/>
      <c r="B59" s="8" t="s">
        <v>1761</v>
      </c>
    </row>
    <row r="60" ht="30" customHeight="true" spans="1:2">
      <c r="A60" s="8"/>
      <c r="B60" s="8" t="s">
        <v>1762</v>
      </c>
    </row>
    <row r="61" ht="30" customHeight="true" spans="1:2">
      <c r="A61" s="8"/>
      <c r="B61" s="8" t="s">
        <v>1758</v>
      </c>
    </row>
    <row r="62" ht="30" customHeight="true" spans="1:2">
      <c r="A62" s="8" t="s">
        <v>1763</v>
      </c>
      <c r="B62" s="8" t="s">
        <v>1764</v>
      </c>
    </row>
    <row r="63" ht="30" customHeight="true" spans="1:2">
      <c r="A63" s="8" t="s">
        <v>1745</v>
      </c>
      <c r="B63" s="8" t="s">
        <v>1745</v>
      </c>
    </row>
    <row r="64" ht="30" customHeight="true" spans="1:2">
      <c r="A64" s="8" t="s">
        <v>1746</v>
      </c>
      <c r="B64" s="8" t="s">
        <v>1746</v>
      </c>
    </row>
    <row r="65" ht="30" customHeight="true" spans="1:2">
      <c r="A65" s="8" t="s">
        <v>1747</v>
      </c>
      <c r="B65" s="8" t="s">
        <v>1747</v>
      </c>
    </row>
    <row r="66" ht="30" customHeight="true" spans="1:2">
      <c r="A66" s="8" t="s">
        <v>1753</v>
      </c>
      <c r="B66" s="8" t="s">
        <v>1754</v>
      </c>
    </row>
    <row r="67" ht="30" customHeight="true" spans="1:2">
      <c r="A67" s="8"/>
      <c r="B67" s="8" t="s">
        <v>1755</v>
      </c>
    </row>
    <row r="68" ht="30" customHeight="true" spans="1:2">
      <c r="A68" s="8"/>
      <c r="B68" s="8" t="s">
        <v>1756</v>
      </c>
    </row>
    <row r="69" ht="30" customHeight="true" spans="1:2">
      <c r="A69" s="8" t="s">
        <v>1757</v>
      </c>
      <c r="B69" s="8" t="s">
        <v>1757</v>
      </c>
    </row>
    <row r="70" ht="30" customHeight="true" spans="1:2">
      <c r="A70" s="8" t="s">
        <v>1758</v>
      </c>
      <c r="B70" s="8" t="s">
        <v>1759</v>
      </c>
    </row>
    <row r="71" ht="30" customHeight="true" spans="1:2">
      <c r="A71" s="8" t="s">
        <v>1758</v>
      </c>
      <c r="B71" s="8" t="s">
        <v>1760</v>
      </c>
    </row>
    <row r="72" ht="30" customHeight="true" spans="1:2">
      <c r="A72" s="8"/>
      <c r="B72" s="8" t="s">
        <v>1761</v>
      </c>
    </row>
    <row r="73" ht="30" customHeight="true" spans="1:2">
      <c r="A73" s="8"/>
      <c r="B73" s="8" t="s">
        <v>1762</v>
      </c>
    </row>
    <row r="74" ht="30" customHeight="true" spans="1:2">
      <c r="A74" s="8"/>
      <c r="B74" s="8" t="s">
        <v>1765</v>
      </c>
    </row>
    <row r="75" ht="30" customHeight="true" spans="1:2">
      <c r="A75" s="8" t="s">
        <v>1766</v>
      </c>
      <c r="B75" s="8"/>
    </row>
    <row r="76" ht="30" customHeight="true" spans="1:2">
      <c r="A76" s="8" t="s">
        <v>1767</v>
      </c>
      <c r="B76" s="8" t="s">
        <v>1697</v>
      </c>
    </row>
    <row r="77" ht="30" customHeight="true" spans="1:2">
      <c r="A77" s="8" t="s">
        <v>1768</v>
      </c>
      <c r="B77" s="8" t="s">
        <v>1713</v>
      </c>
    </row>
    <row r="78" ht="30" customHeight="true" spans="1:2">
      <c r="A78" s="8" t="s">
        <v>1769</v>
      </c>
      <c r="B78" s="8"/>
    </row>
    <row r="79" ht="30" customHeight="true" spans="1:2">
      <c r="A79" s="8" t="s">
        <v>1770</v>
      </c>
      <c r="B79" s="8"/>
    </row>
    <row r="80" ht="30" customHeight="true" spans="1:2">
      <c r="A80" s="8" t="s">
        <v>1771</v>
      </c>
      <c r="B80" s="8" t="s">
        <v>1772</v>
      </c>
    </row>
    <row r="81" ht="30" customHeight="true" spans="1:2">
      <c r="A81" s="8" t="s">
        <v>1773</v>
      </c>
      <c r="B81" s="8" t="s">
        <v>1764</v>
      </c>
    </row>
    <row r="82" ht="30" customHeight="true" spans="1:2">
      <c r="A82" s="8" t="s">
        <v>1774</v>
      </c>
      <c r="B82" s="8" t="s">
        <v>1774</v>
      </c>
    </row>
    <row r="83" ht="30" customHeight="true" spans="1:2">
      <c r="A83" s="8" t="s">
        <v>1775</v>
      </c>
      <c r="B83" s="8" t="s">
        <v>1775</v>
      </c>
    </row>
    <row r="84" ht="30" customHeight="true" spans="1:2">
      <c r="A84" s="8" t="s">
        <v>1776</v>
      </c>
      <c r="B84" s="8" t="s">
        <v>1776</v>
      </c>
    </row>
    <row r="85" ht="30" customHeight="true" spans="1:2">
      <c r="A85" s="8" t="s">
        <v>1777</v>
      </c>
      <c r="B85" s="8" t="s">
        <v>1777</v>
      </c>
    </row>
    <row r="86" ht="30" customHeight="true" spans="1:2">
      <c r="A86" s="8" t="s">
        <v>1778</v>
      </c>
      <c r="B86" s="8"/>
    </row>
    <row r="87" ht="30" customHeight="true" spans="1:2">
      <c r="A87" s="8" t="s">
        <v>1779</v>
      </c>
      <c r="B87" s="8" t="s">
        <v>1780</v>
      </c>
    </row>
    <row r="88" ht="30" customHeight="true" spans="1:2">
      <c r="A88" s="8"/>
      <c r="B88" s="8" t="s">
        <v>1781</v>
      </c>
    </row>
    <row r="89" ht="30" customHeight="true" spans="1:2">
      <c r="A89" s="8" t="s">
        <v>1782</v>
      </c>
      <c r="B89" s="8" t="s">
        <v>1783</v>
      </c>
    </row>
    <row r="90" ht="30" customHeight="true" spans="1:2">
      <c r="A90" s="8" t="s">
        <v>1784</v>
      </c>
      <c r="B90" s="8" t="s">
        <v>1784</v>
      </c>
    </row>
    <row r="91" ht="30" customHeight="true" spans="1:2">
      <c r="A91" s="8" t="s">
        <v>1785</v>
      </c>
      <c r="B91" s="8" t="s">
        <v>1786</v>
      </c>
    </row>
    <row r="92" ht="30" customHeight="true" spans="1:2">
      <c r="A92" s="8"/>
      <c r="B92" s="8" t="s">
        <v>1787</v>
      </c>
    </row>
    <row r="93" ht="30" customHeight="true" spans="1:2">
      <c r="A93" s="8"/>
      <c r="B93" s="8" t="s">
        <v>1788</v>
      </c>
    </row>
    <row r="94" ht="30" customHeight="true" spans="1:2">
      <c r="A94" s="8" t="s">
        <v>1785</v>
      </c>
      <c r="B94" s="8" t="s">
        <v>1789</v>
      </c>
    </row>
    <row r="95" ht="30" customHeight="true" spans="1:2">
      <c r="A95" s="8"/>
      <c r="B95" s="8" t="s">
        <v>1790</v>
      </c>
    </row>
    <row r="96" ht="30" customHeight="true" spans="1:2">
      <c r="A96" s="8" t="s">
        <v>1791</v>
      </c>
      <c r="B96" s="8" t="s">
        <v>1791</v>
      </c>
    </row>
    <row r="97" ht="30" customHeight="true" spans="1:2">
      <c r="A97" s="8" t="s">
        <v>1792</v>
      </c>
      <c r="B97" s="8" t="s">
        <v>1792</v>
      </c>
    </row>
    <row r="98" ht="30" customHeight="true" spans="1:2">
      <c r="A98" s="8" t="s">
        <v>1793</v>
      </c>
      <c r="B98" s="8" t="s">
        <v>1794</v>
      </c>
    </row>
    <row r="99" ht="30" customHeight="true" spans="1:2">
      <c r="A99" s="8"/>
      <c r="B99" s="8" t="s">
        <v>1795</v>
      </c>
    </row>
    <row r="100" ht="30" customHeight="true" spans="1:2">
      <c r="A100" s="8"/>
      <c r="B100" s="8" t="s">
        <v>1796</v>
      </c>
    </row>
    <row r="101" ht="30" customHeight="true" spans="1:2">
      <c r="A101" s="8" t="s">
        <v>1797</v>
      </c>
      <c r="B101" s="8" t="s">
        <v>1797</v>
      </c>
    </row>
    <row r="102" ht="30" customHeight="true" spans="1:2">
      <c r="A102" s="8" t="s">
        <v>1798</v>
      </c>
      <c r="B102" s="8" t="s">
        <v>1798</v>
      </c>
    </row>
    <row r="103" ht="30" customHeight="true" spans="1:2">
      <c r="A103" s="8" t="s">
        <v>1799</v>
      </c>
      <c r="B103" s="8" t="s">
        <v>1799</v>
      </c>
    </row>
    <row r="104" ht="30" customHeight="true" spans="1:2">
      <c r="A104" s="8" t="s">
        <v>1800</v>
      </c>
      <c r="B104" s="8" t="s">
        <v>1800</v>
      </c>
    </row>
    <row r="105" ht="30" customHeight="true" spans="1:2">
      <c r="A105" s="8" t="s">
        <v>1801</v>
      </c>
      <c r="B105" s="8" t="s">
        <v>1801</v>
      </c>
    </row>
    <row r="106" ht="30" customHeight="true" spans="1:2">
      <c r="A106" s="8" t="s">
        <v>1802</v>
      </c>
      <c r="B106" s="8" t="s">
        <v>1802</v>
      </c>
    </row>
    <row r="107" ht="30" customHeight="true" spans="1:2">
      <c r="A107" s="8" t="s">
        <v>1803</v>
      </c>
      <c r="B107" s="8" t="s">
        <v>1803</v>
      </c>
    </row>
    <row r="108" ht="30" customHeight="true" spans="1:2">
      <c r="A108" s="8" t="s">
        <v>1804</v>
      </c>
      <c r="B108" s="8" t="s">
        <v>1804</v>
      </c>
    </row>
    <row r="109" ht="30" customHeight="true" spans="1:2">
      <c r="A109" s="8" t="s">
        <v>1805</v>
      </c>
      <c r="B109" s="8" t="s">
        <v>1805</v>
      </c>
    </row>
    <row r="110" ht="30" customHeight="true" spans="1:2">
      <c r="A110" s="8" t="s">
        <v>1806</v>
      </c>
      <c r="B110" s="8"/>
    </row>
    <row r="111" ht="30" customHeight="true" spans="1:2">
      <c r="A111" s="8" t="s">
        <v>1807</v>
      </c>
      <c r="B111" s="8"/>
    </row>
    <row r="112" ht="30" customHeight="true" spans="1:2">
      <c r="A112" s="8" t="s">
        <v>1808</v>
      </c>
      <c r="B112" s="8"/>
    </row>
    <row r="113" ht="30" customHeight="true" spans="1:2">
      <c r="A113" s="8" t="s">
        <v>1809</v>
      </c>
      <c r="B113" s="8"/>
    </row>
    <row r="114" ht="30" customHeight="true" spans="1:2">
      <c r="A114" s="8" t="s">
        <v>1810</v>
      </c>
      <c r="B114" s="8"/>
    </row>
    <row r="115" ht="30" customHeight="true" spans="1:2">
      <c r="A115" s="8" t="s">
        <v>1811</v>
      </c>
      <c r="B115" s="8"/>
    </row>
    <row r="116" ht="30" customHeight="true" spans="1:2">
      <c r="A116" s="8" t="s">
        <v>1812</v>
      </c>
      <c r="B116" s="8"/>
    </row>
    <row r="117" ht="30" customHeight="true" spans="1:2">
      <c r="A117" s="8" t="s">
        <v>1813</v>
      </c>
      <c r="B117" s="8"/>
    </row>
    <row r="118" ht="30" customHeight="true" spans="1:2">
      <c r="A118" s="8" t="s">
        <v>1814</v>
      </c>
      <c r="B118" s="8"/>
    </row>
    <row r="119" ht="30" customHeight="true" spans="1:2">
      <c r="A119" s="8" t="s">
        <v>1815</v>
      </c>
      <c r="B119" s="8"/>
    </row>
    <row r="120" ht="30" customHeight="true" spans="1:2">
      <c r="A120" s="8" t="s">
        <v>1816</v>
      </c>
      <c r="B120" s="8"/>
    </row>
    <row r="121" ht="30" customHeight="true" spans="1:2">
      <c r="A121" s="8" t="s">
        <v>1817</v>
      </c>
      <c r="B121" s="8" t="s">
        <v>1817</v>
      </c>
    </row>
    <row r="122" ht="30" customHeight="true" spans="1:2">
      <c r="A122" s="8" t="s">
        <v>1818</v>
      </c>
      <c r="B122" s="8" t="s">
        <v>1818</v>
      </c>
    </row>
    <row r="123" ht="30" customHeight="true" spans="1:2">
      <c r="A123" s="8" t="s">
        <v>1819</v>
      </c>
      <c r="B123" s="8" t="s">
        <v>1819</v>
      </c>
    </row>
    <row r="124" ht="39.95" customHeight="true" spans="1:2">
      <c r="A124" s="8" t="s">
        <v>1820</v>
      </c>
      <c r="B124" s="8" t="s">
        <v>1820</v>
      </c>
    </row>
    <row r="125" ht="30" customHeight="true" spans="1:2">
      <c r="A125" s="8" t="s">
        <v>1821</v>
      </c>
      <c r="B125" s="8" t="s">
        <v>1821</v>
      </c>
    </row>
  </sheetData>
  <mergeCells count="17">
    <mergeCell ref="A1:B1"/>
    <mergeCell ref="A5:A7"/>
    <mergeCell ref="A8:A12"/>
    <mergeCell ref="A14:A16"/>
    <mergeCell ref="A18:A24"/>
    <mergeCell ref="A25:A31"/>
    <mergeCell ref="A34:A36"/>
    <mergeCell ref="A37:A39"/>
    <mergeCell ref="A49:A52"/>
    <mergeCell ref="A53:A55"/>
    <mergeCell ref="A57:A61"/>
    <mergeCell ref="A66:A68"/>
    <mergeCell ref="A71:A74"/>
    <mergeCell ref="A87:A88"/>
    <mergeCell ref="A91:A93"/>
    <mergeCell ref="A94:A95"/>
    <mergeCell ref="A98:A100"/>
  </mergeCells>
  <pageMargins left="0.75" right="0.75" top="1" bottom="1" header="0.51" footer="0.51"/>
  <pageSetup paperSize="9" scale="89"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true"/>
  </sheetPr>
  <dimension ref="A1"/>
  <sheetViews>
    <sheetView workbookViewId="0">
      <selection activeCell="Q13" sqref="Q13"/>
    </sheetView>
  </sheetViews>
  <sheetFormatPr defaultColWidth="9" defaultRowHeight="15.75"/>
  <sheetData/>
  <pageMargins left="0.75" right="0.75" top="1" bottom="1" header="0.51" footer="0.51"/>
  <pageSetup paperSize="9" scale="81" fitToHeight="0" orientation="portrait" horizontalDpi="600" verticalDpi="600"/>
  <headerFooter/>
  <drawing r:id="rId1"/>
  <legacyDrawing r:id="rId2"/>
  <oleObjects>
    <mc:AlternateContent xmlns:mc="http://schemas.openxmlformats.org/markup-compatibility/2006">
      <mc:Choice Requires="x14">
        <oleObject shapeId="2490369" progId="Word.Document.8" r:id="rId3">
          <objectPr defaultSize="0" r:id="rId4">
            <anchor moveWithCells="1" sizeWithCells="1">
              <from>
                <xdr:col>0</xdr:col>
                <xdr:colOff>9525</xdr:colOff>
                <xdr:row>0</xdr:row>
                <xdr:rowOff>8890</xdr:rowOff>
              </from>
              <to>
                <xdr:col>11</xdr:col>
                <xdr:colOff>94615</xdr:colOff>
                <xdr:row>36</xdr:row>
                <xdr:rowOff>97155</xdr:rowOff>
              </to>
            </anchor>
          </objectPr>
        </oleObject>
      </mc:Choice>
      <mc:Fallback>
        <oleObject shapeId="2490369" progId="Word.Document.8" r:id="rId3"/>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58"/>
  <sheetViews>
    <sheetView showGridLines="0" showZeros="0" workbookViewId="0">
      <selection activeCell="D11" sqref="D11"/>
    </sheetView>
  </sheetViews>
  <sheetFormatPr defaultColWidth="9" defaultRowHeight="12.75" customHeight="true" outlineLevelCol="2"/>
  <cols>
    <col min="1" max="1" width="30.25" customWidth="true"/>
    <col min="2" max="2" width="19.75" customWidth="true"/>
    <col min="3" max="3" width="15.625" customWidth="true"/>
    <col min="4" max="4" width="20.5" customWidth="true"/>
    <col min="5" max="233" width="6.875" customWidth="true"/>
  </cols>
  <sheetData>
    <row r="1" ht="18.95" customHeight="true" spans="3:3">
      <c r="C1" s="4" t="s">
        <v>1822</v>
      </c>
    </row>
    <row r="2" ht="27" customHeight="true" spans="1:3">
      <c r="A2" s="5" t="s">
        <v>1823</v>
      </c>
      <c r="B2" s="6"/>
      <c r="C2" s="6"/>
    </row>
    <row r="3" ht="17.25" customHeight="true" spans="3:3">
      <c r="C3" s="4" t="s">
        <v>319</v>
      </c>
    </row>
    <row r="4" ht="26.1" customHeight="true" spans="1:3">
      <c r="A4" s="8" t="s">
        <v>392</v>
      </c>
      <c r="B4" s="8"/>
      <c r="C4" s="8" t="s">
        <v>321</v>
      </c>
    </row>
    <row r="5" ht="26.1" customHeight="true" spans="1:3">
      <c r="A5" s="8" t="s">
        <v>1824</v>
      </c>
      <c r="B5" s="8"/>
      <c r="C5" s="8">
        <v>1209</v>
      </c>
    </row>
    <row r="6" ht="26.1" customHeight="true" spans="1:3">
      <c r="A6" s="8" t="s">
        <v>1825</v>
      </c>
      <c r="B6" s="8"/>
      <c r="C6" s="8"/>
    </row>
    <row r="7" ht="26.1" customHeight="true" spans="1:3">
      <c r="A7" s="8" t="s">
        <v>1826</v>
      </c>
      <c r="B7" s="8"/>
      <c r="C7" s="8">
        <v>539</v>
      </c>
    </row>
    <row r="8" ht="26.1" customHeight="true" spans="1:3">
      <c r="A8" s="8" t="s">
        <v>1827</v>
      </c>
      <c r="B8" s="8"/>
      <c r="C8" s="8"/>
    </row>
    <row r="9" ht="26.1" customHeight="true" spans="1:3">
      <c r="A9" s="8" t="s">
        <v>1828</v>
      </c>
      <c r="B9" s="8"/>
      <c r="C9" s="8">
        <v>539</v>
      </c>
    </row>
    <row r="10" ht="26.1" customHeight="true" spans="1:3">
      <c r="A10" s="8" t="s">
        <v>1829</v>
      </c>
      <c r="B10" s="8"/>
      <c r="C10" s="8">
        <v>670</v>
      </c>
    </row>
    <row r="11" ht="44.1" customHeight="true" spans="1:3">
      <c r="A11" s="3" t="s">
        <v>1830</v>
      </c>
      <c r="B11" s="3"/>
      <c r="C11" s="3"/>
    </row>
    <row r="12" ht="51" customHeight="true"/>
    <row r="13" ht="135.95" customHeight="true"/>
    <row r="14" ht="37.5" customHeight="true"/>
    <row r="15" ht="105" customHeight="true"/>
    <row r="26" ht="38.25" customHeight="true"/>
    <row r="27" ht="23.25" customHeight="true"/>
    <row r="28" ht="42.75" customHeight="true"/>
    <row r="29" ht="24" customHeight="true"/>
    <row r="30" ht="22.5" customHeight="true"/>
    <row r="33" ht="22.5" customHeight="true"/>
    <row r="39" ht="37.5" customHeight="true"/>
    <row r="41" ht="36" customHeight="true"/>
    <row r="42" ht="38.25" customHeight="true"/>
    <row r="45" ht="45" customHeight="true"/>
    <row r="48" ht="37.5" customHeight="true"/>
    <row r="50" ht="36.75" customHeight="true"/>
    <row r="58" ht="31.5" customHeight="true"/>
  </sheetData>
  <sheetProtection formatCells="0" formatColumns="0" formatRows="0"/>
  <mergeCells count="12">
    <mergeCell ref="A2:C2"/>
    <mergeCell ref="A3:B3"/>
    <mergeCell ref="A4:B4"/>
    <mergeCell ref="A5:B5"/>
    <mergeCell ref="A6:B6"/>
    <mergeCell ref="A7:B7"/>
    <mergeCell ref="A8:B8"/>
    <mergeCell ref="A9:B9"/>
    <mergeCell ref="A10:B10"/>
    <mergeCell ref="A11:C11"/>
    <mergeCell ref="A14:C14"/>
    <mergeCell ref="A15:C15"/>
  </mergeCells>
  <printOptions horizontalCentered="true"/>
  <pageMargins left="0.71" right="0.71" top="0.94" bottom="0.94" header="0.31" footer="0.31"/>
  <pageSetup paperSize="9" scale="92" fitToHeight="0" orientation="portrait" horizontalDpi="600"/>
  <headerFooter>
    <evenFooter>&amp;L—&amp;P—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3"/>
  <sheetViews>
    <sheetView topLeftCell="A64" workbookViewId="0">
      <selection activeCell="B77" sqref="B77"/>
    </sheetView>
  </sheetViews>
  <sheetFormatPr defaultColWidth="9" defaultRowHeight="15.75" outlineLevelCol="7"/>
  <cols>
    <col min="1" max="1" width="5.375" customWidth="true"/>
    <col min="2" max="2" width="74" customWidth="true"/>
    <col min="3" max="4" width="15.25" customWidth="true"/>
    <col min="5" max="6" width="15.25" hidden="true" customWidth="true"/>
    <col min="8" max="8" width="10.375"/>
  </cols>
  <sheetData>
    <row r="1" ht="48.75" customHeight="true" spans="1:1">
      <c r="A1" t="s">
        <v>15</v>
      </c>
    </row>
    <row r="2" ht="36.95" customHeight="true" spans="1:6">
      <c r="A2" t="s">
        <v>16</v>
      </c>
      <c r="C2" t="s">
        <v>17</v>
      </c>
      <c r="D2" t="s">
        <v>18</v>
      </c>
      <c r="E2" t="s">
        <v>19</v>
      </c>
      <c r="F2" t="s">
        <v>20</v>
      </c>
    </row>
    <row r="3" ht="39.95" customHeight="true" spans="1:1">
      <c r="A3" t="s">
        <v>21</v>
      </c>
    </row>
    <row r="4" ht="39.95" customHeight="true" spans="1:1">
      <c r="A4" t="s">
        <v>22</v>
      </c>
    </row>
    <row r="5" ht="39.95" customHeight="true" spans="1:4">
      <c r="A5" t="s">
        <v>23</v>
      </c>
      <c r="B5" t="s">
        <v>24</v>
      </c>
      <c r="C5" t="s">
        <v>25</v>
      </c>
      <c r="D5" t="s">
        <v>26</v>
      </c>
    </row>
    <row r="6" ht="39.95" customHeight="true" spans="1:4">
      <c r="A6" t="s">
        <v>27</v>
      </c>
      <c r="B6" t="s">
        <v>28</v>
      </c>
      <c r="C6" t="s">
        <v>25</v>
      </c>
      <c r="D6" t="s">
        <v>26</v>
      </c>
    </row>
    <row r="7" ht="39.95" customHeight="true" spans="1:4">
      <c r="A7" t="s">
        <v>29</v>
      </c>
      <c r="B7" t="s">
        <v>30</v>
      </c>
      <c r="C7" t="s">
        <v>25</v>
      </c>
      <c r="D7" t="s">
        <v>26</v>
      </c>
    </row>
    <row r="8" ht="39.95" customHeight="true" spans="1:4">
      <c r="A8" t="s">
        <v>31</v>
      </c>
      <c r="B8" t="s">
        <v>32</v>
      </c>
      <c r="C8" t="s">
        <v>25</v>
      </c>
      <c r="D8" t="s">
        <v>26</v>
      </c>
    </row>
    <row r="9" ht="39.95" customHeight="true" spans="1:4">
      <c r="A9" t="s">
        <v>33</v>
      </c>
      <c r="B9" t="s">
        <v>34</v>
      </c>
      <c r="C9" t="s">
        <v>35</v>
      </c>
      <c r="D9" t="s">
        <v>36</v>
      </c>
    </row>
    <row r="10" ht="39.95" customHeight="true" spans="1:4">
      <c r="A10" t="s">
        <v>37</v>
      </c>
      <c r="B10" t="s">
        <v>38</v>
      </c>
      <c r="C10" t="s">
        <v>35</v>
      </c>
      <c r="D10" t="s">
        <v>39</v>
      </c>
    </row>
    <row r="11" ht="39.95" customHeight="true" spans="1:1">
      <c r="A11" t="s">
        <v>40</v>
      </c>
    </row>
    <row r="12" ht="39.95" customHeight="true" spans="1:4">
      <c r="A12" t="s">
        <v>41</v>
      </c>
      <c r="B12" t="s">
        <v>42</v>
      </c>
      <c r="C12" t="s">
        <v>35</v>
      </c>
      <c r="D12" t="s">
        <v>26</v>
      </c>
    </row>
    <row r="13" ht="39.95" customHeight="true" spans="1:4">
      <c r="A13" t="s">
        <v>43</v>
      </c>
      <c r="B13" t="s">
        <v>44</v>
      </c>
      <c r="C13" t="s">
        <v>35</v>
      </c>
      <c r="D13" t="s">
        <v>26</v>
      </c>
    </row>
    <row r="14" ht="39.95" customHeight="true" spans="1:4">
      <c r="A14" t="s">
        <v>45</v>
      </c>
      <c r="B14" t="s">
        <v>46</v>
      </c>
      <c r="C14" t="s">
        <v>35</v>
      </c>
      <c r="D14" t="s">
        <v>47</v>
      </c>
    </row>
    <row r="15" ht="39.95" customHeight="true" spans="1:4">
      <c r="A15" t="s">
        <v>48</v>
      </c>
      <c r="B15" t="s">
        <v>49</v>
      </c>
      <c r="C15" t="s">
        <v>35</v>
      </c>
      <c r="D15" t="s">
        <v>39</v>
      </c>
    </row>
    <row r="16" ht="39.95" customHeight="true" spans="2:4">
      <c r="B16" t="s">
        <v>50</v>
      </c>
      <c r="C16" t="s">
        <v>35</v>
      </c>
      <c r="D16" t="s">
        <v>39</v>
      </c>
    </row>
    <row r="17" ht="39.95" customHeight="true" spans="1:8">
      <c r="A17" t="s">
        <v>51</v>
      </c>
      <c r="B17" t="s">
        <v>52</v>
      </c>
      <c r="C17" t="s">
        <v>35</v>
      </c>
      <c r="D17" t="s">
        <v>53</v>
      </c>
      <c r="E17" t="s">
        <v>54</v>
      </c>
      <c r="F17" t="s">
        <v>55</v>
      </c>
      <c r="H17">
        <v>20564</v>
      </c>
    </row>
    <row r="18" ht="39.95" customHeight="true" spans="1:8">
      <c r="A18" t="s">
        <v>56</v>
      </c>
      <c r="B18" t="s">
        <v>57</v>
      </c>
      <c r="C18" t="s">
        <v>25</v>
      </c>
      <c r="D18" t="s">
        <v>53</v>
      </c>
      <c r="E18" t="s">
        <v>54</v>
      </c>
      <c r="F18" t="s">
        <v>55</v>
      </c>
      <c r="H18">
        <v>100363.94</v>
      </c>
    </row>
    <row r="19" ht="39.95" customHeight="true" spans="2:8">
      <c r="B19" t="s">
        <v>58</v>
      </c>
      <c r="D19" t="s">
        <v>59</v>
      </c>
      <c r="H19">
        <f>SUM(H17:H18)</f>
        <v>120927.94</v>
      </c>
    </row>
    <row r="20" ht="39.95" customHeight="true" spans="1:5">
      <c r="A20" t="s">
        <v>60</v>
      </c>
      <c r="B20" t="s">
        <v>61</v>
      </c>
      <c r="C20" t="s">
        <v>25</v>
      </c>
      <c r="D20" t="s">
        <v>62</v>
      </c>
      <c r="E20" t="s">
        <v>54</v>
      </c>
    </row>
    <row r="21" ht="39.95" customHeight="true" spans="1:5">
      <c r="A21" t="s">
        <v>63</v>
      </c>
      <c r="B21" t="s">
        <v>64</v>
      </c>
      <c r="C21" t="s">
        <v>25</v>
      </c>
      <c r="D21" t="s">
        <v>62</v>
      </c>
      <c r="E21" t="s">
        <v>54</v>
      </c>
    </row>
    <row r="22" ht="39.95" customHeight="true" spans="2:4">
      <c r="B22" t="s">
        <v>65</v>
      </c>
      <c r="D22" t="s">
        <v>66</v>
      </c>
    </row>
    <row r="23" ht="39.95" customHeight="true" spans="1:6">
      <c r="A23" t="s">
        <v>67</v>
      </c>
      <c r="B23" t="s">
        <v>68</v>
      </c>
      <c r="C23" t="s">
        <v>25</v>
      </c>
      <c r="D23" t="s">
        <v>69</v>
      </c>
      <c r="E23" t="s">
        <v>54</v>
      </c>
      <c r="F23" t="s">
        <v>55</v>
      </c>
    </row>
    <row r="24" ht="39.95" customHeight="true" spans="1:5">
      <c r="A24" t="s">
        <v>70</v>
      </c>
      <c r="B24" t="s">
        <v>71</v>
      </c>
      <c r="C24" t="s">
        <v>25</v>
      </c>
      <c r="D24" t="s">
        <v>72</v>
      </c>
      <c r="E24" t="s">
        <v>54</v>
      </c>
    </row>
    <row r="25" ht="39.95" customHeight="true" spans="1:4">
      <c r="A25" t="s">
        <v>73</v>
      </c>
      <c r="B25" t="s">
        <v>74</v>
      </c>
      <c r="D25" t="s">
        <v>75</v>
      </c>
    </row>
    <row r="26" ht="39.95" customHeight="true" spans="1:6">
      <c r="A26" t="s">
        <v>76</v>
      </c>
      <c r="B26" t="s">
        <v>77</v>
      </c>
      <c r="C26" t="s">
        <v>35</v>
      </c>
      <c r="D26" t="s">
        <v>53</v>
      </c>
      <c r="E26" t="s">
        <v>54</v>
      </c>
      <c r="F26" t="s">
        <v>55</v>
      </c>
    </row>
    <row r="27" ht="39.95" customHeight="true" spans="1:6">
      <c r="A27" t="s">
        <v>78</v>
      </c>
      <c r="B27" t="s">
        <v>79</v>
      </c>
      <c r="C27" t="s">
        <v>25</v>
      </c>
      <c r="D27" t="s">
        <v>53</v>
      </c>
      <c r="E27" t="s">
        <v>54</v>
      </c>
      <c r="F27" t="s">
        <v>55</v>
      </c>
    </row>
    <row r="28" ht="39.95" customHeight="true" spans="2:4">
      <c r="B28" t="s">
        <v>80</v>
      </c>
      <c r="D28" t="s">
        <v>53</v>
      </c>
    </row>
    <row r="29" ht="39.95" customHeight="true" spans="1:6">
      <c r="A29" t="s">
        <v>81</v>
      </c>
      <c r="B29" t="s">
        <v>82</v>
      </c>
      <c r="C29" t="s">
        <v>35</v>
      </c>
      <c r="D29" t="s">
        <v>53</v>
      </c>
      <c r="E29" t="s">
        <v>54</v>
      </c>
      <c r="F29" t="s">
        <v>55</v>
      </c>
    </row>
    <row r="30" ht="39.95" customHeight="true" spans="1:4">
      <c r="A30" t="s">
        <v>83</v>
      </c>
      <c r="B30" t="s">
        <v>84</v>
      </c>
      <c r="C30" t="s">
        <v>35</v>
      </c>
      <c r="D30" t="s">
        <v>85</v>
      </c>
    </row>
    <row r="31" ht="39.95" customHeight="true" spans="1:5">
      <c r="A31" t="s">
        <v>86</v>
      </c>
      <c r="B31" t="s">
        <v>87</v>
      </c>
      <c r="C31" t="s">
        <v>88</v>
      </c>
      <c r="D31" t="s">
        <v>59</v>
      </c>
      <c r="E31" t="s">
        <v>54</v>
      </c>
    </row>
    <row r="32" ht="39.95" customHeight="true" spans="1:5">
      <c r="A32" t="s">
        <v>89</v>
      </c>
      <c r="B32" t="s">
        <v>90</v>
      </c>
      <c r="C32" t="s">
        <v>88</v>
      </c>
      <c r="D32" t="s">
        <v>59</v>
      </c>
      <c r="E32" t="s">
        <v>54</v>
      </c>
    </row>
    <row r="33" ht="39.95" customHeight="true" spans="2:4">
      <c r="B33" t="s">
        <v>91</v>
      </c>
      <c r="D33" t="s">
        <v>66</v>
      </c>
    </row>
    <row r="34" ht="39.95" customHeight="true" spans="1:1">
      <c r="A34" t="s">
        <v>92</v>
      </c>
    </row>
    <row r="35" ht="39.95" customHeight="true" spans="1:4">
      <c r="A35" t="s">
        <v>93</v>
      </c>
      <c r="B35" t="s">
        <v>94</v>
      </c>
      <c r="C35" t="s">
        <v>25</v>
      </c>
      <c r="D35" t="s">
        <v>26</v>
      </c>
    </row>
    <row r="36" ht="39.95" customHeight="true" spans="1:4">
      <c r="A36" t="s">
        <v>95</v>
      </c>
      <c r="B36" t="s">
        <v>96</v>
      </c>
      <c r="C36" t="s">
        <v>25</v>
      </c>
      <c r="D36" t="s">
        <v>26</v>
      </c>
    </row>
    <row r="37" ht="39.95" customHeight="true" spans="1:4">
      <c r="A37" t="s">
        <v>97</v>
      </c>
      <c r="B37" t="s">
        <v>98</v>
      </c>
      <c r="C37" t="s">
        <v>35</v>
      </c>
      <c r="D37" t="s">
        <v>85</v>
      </c>
    </row>
    <row r="38" ht="39.95" customHeight="true" spans="1:4">
      <c r="A38" t="s">
        <v>99</v>
      </c>
      <c r="B38" t="s">
        <v>100</v>
      </c>
      <c r="C38" t="s">
        <v>35</v>
      </c>
      <c r="D38" t="s">
        <v>85</v>
      </c>
    </row>
    <row r="39" ht="39.95" customHeight="true" spans="1:4">
      <c r="A39" t="s">
        <v>101</v>
      </c>
      <c r="B39" t="s">
        <v>102</v>
      </c>
      <c r="C39" t="s">
        <v>35</v>
      </c>
      <c r="D39" t="s">
        <v>26</v>
      </c>
    </row>
    <row r="40" ht="39.95" customHeight="true" spans="1:4">
      <c r="A40" t="s">
        <v>103</v>
      </c>
      <c r="B40" t="s">
        <v>104</v>
      </c>
      <c r="C40" t="s">
        <v>35</v>
      </c>
      <c r="D40" t="s">
        <v>26</v>
      </c>
    </row>
    <row r="41" ht="39.95" customHeight="true" spans="1:4">
      <c r="A41" t="s">
        <v>105</v>
      </c>
      <c r="B41" t="s">
        <v>106</v>
      </c>
      <c r="C41" t="s">
        <v>35</v>
      </c>
      <c r="D41" t="s">
        <v>85</v>
      </c>
    </row>
    <row r="42" ht="39.95" customHeight="true" spans="1:4">
      <c r="A42" t="s">
        <v>107</v>
      </c>
      <c r="B42" t="s">
        <v>108</v>
      </c>
      <c r="C42" t="s">
        <v>35</v>
      </c>
      <c r="D42" t="s">
        <v>85</v>
      </c>
    </row>
    <row r="43" ht="39.95" customHeight="true" spans="1:4">
      <c r="A43" t="s">
        <v>109</v>
      </c>
      <c r="B43" t="s">
        <v>110</v>
      </c>
      <c r="C43" t="s">
        <v>35</v>
      </c>
      <c r="D43" t="s">
        <v>85</v>
      </c>
    </row>
    <row r="44" ht="39.95" customHeight="true" spans="1:4">
      <c r="A44" t="s">
        <v>111</v>
      </c>
      <c r="B44" t="s">
        <v>112</v>
      </c>
      <c r="C44" t="s">
        <v>35</v>
      </c>
      <c r="D44" t="s">
        <v>85</v>
      </c>
    </row>
    <row r="45" ht="39.95" customHeight="true" spans="1:4">
      <c r="A45" t="s">
        <v>113</v>
      </c>
      <c r="B45" t="s">
        <v>114</v>
      </c>
      <c r="C45" t="s">
        <v>35</v>
      </c>
      <c r="D45" t="s">
        <v>85</v>
      </c>
    </row>
    <row r="46" ht="39.95" customHeight="true" spans="1:4">
      <c r="A46" t="s">
        <v>115</v>
      </c>
      <c r="B46" t="s">
        <v>116</v>
      </c>
      <c r="C46" t="s">
        <v>35</v>
      </c>
      <c r="D46" t="s">
        <v>85</v>
      </c>
    </row>
    <row r="47" ht="39.95" customHeight="true" spans="1:4">
      <c r="A47" t="s">
        <v>117</v>
      </c>
      <c r="B47" t="s">
        <v>118</v>
      </c>
      <c r="C47" t="s">
        <v>25</v>
      </c>
      <c r="D47" t="s">
        <v>85</v>
      </c>
    </row>
    <row r="48" ht="39.95" customHeight="true" spans="1:4">
      <c r="A48" t="s">
        <v>119</v>
      </c>
      <c r="D48" t="s">
        <v>120</v>
      </c>
    </row>
    <row r="49" ht="39.95" customHeight="true" spans="1:4">
      <c r="A49" t="s">
        <v>121</v>
      </c>
      <c r="B49" t="s">
        <v>122</v>
      </c>
      <c r="C49" t="s">
        <v>35</v>
      </c>
      <c r="D49" t="s">
        <v>120</v>
      </c>
    </row>
    <row r="50" ht="39.95" customHeight="true" spans="1:4">
      <c r="A50" t="s">
        <v>123</v>
      </c>
      <c r="B50" t="s">
        <v>124</v>
      </c>
      <c r="C50" t="s">
        <v>35</v>
      </c>
      <c r="D50" t="s">
        <v>120</v>
      </c>
    </row>
    <row r="51" ht="39.95" customHeight="true" spans="1:4">
      <c r="A51" t="s">
        <v>125</v>
      </c>
      <c r="B51" t="s">
        <v>126</v>
      </c>
      <c r="C51" t="s">
        <v>35</v>
      </c>
      <c r="D51" t="s">
        <v>120</v>
      </c>
    </row>
    <row r="52" ht="39.95" customHeight="true" spans="1:4">
      <c r="A52" t="s">
        <v>127</v>
      </c>
      <c r="B52" t="s">
        <v>128</v>
      </c>
      <c r="C52" t="s">
        <v>35</v>
      </c>
      <c r="D52" t="s">
        <v>120</v>
      </c>
    </row>
    <row r="53" ht="39.95" customHeight="true" spans="1:4">
      <c r="A53" t="s">
        <v>129</v>
      </c>
      <c r="B53" t="s">
        <v>130</v>
      </c>
      <c r="C53" t="s">
        <v>35</v>
      </c>
      <c r="D53" t="s">
        <v>120</v>
      </c>
    </row>
    <row r="54" ht="39.95" customHeight="true" spans="1:4">
      <c r="A54" t="s">
        <v>131</v>
      </c>
      <c r="B54" t="s">
        <v>132</v>
      </c>
      <c r="C54" t="s">
        <v>35</v>
      </c>
      <c r="D54" t="s">
        <v>120</v>
      </c>
    </row>
    <row r="55" ht="39.95" customHeight="true" spans="1:4">
      <c r="A55" t="s">
        <v>133</v>
      </c>
      <c r="B55" t="s">
        <v>134</v>
      </c>
      <c r="C55" t="s">
        <v>35</v>
      </c>
      <c r="D55" t="s">
        <v>120</v>
      </c>
    </row>
    <row r="56" ht="39.95" customHeight="true" spans="1:4">
      <c r="A56" t="s">
        <v>135</v>
      </c>
      <c r="B56" t="s">
        <v>136</v>
      </c>
      <c r="C56" t="s">
        <v>35</v>
      </c>
      <c r="D56" t="s">
        <v>120</v>
      </c>
    </row>
    <row r="57" ht="39.95" customHeight="true" spans="1:4">
      <c r="A57" t="s">
        <v>137</v>
      </c>
      <c r="B57" t="s">
        <v>138</v>
      </c>
      <c r="C57" t="s">
        <v>35</v>
      </c>
      <c r="D57" t="s">
        <v>120</v>
      </c>
    </row>
    <row r="58" ht="39.95" customHeight="true" spans="1:4">
      <c r="A58" t="s">
        <v>139</v>
      </c>
      <c r="B58" t="s">
        <v>140</v>
      </c>
      <c r="C58" t="s">
        <v>35</v>
      </c>
      <c r="D58" t="s">
        <v>120</v>
      </c>
    </row>
    <row r="59" ht="39.95" customHeight="true" spans="1:4">
      <c r="A59" t="s">
        <v>141</v>
      </c>
      <c r="B59" t="s">
        <v>142</v>
      </c>
      <c r="C59" t="s">
        <v>35</v>
      </c>
      <c r="D59" t="s">
        <v>120</v>
      </c>
    </row>
    <row r="60" ht="39.95" customHeight="true" spans="1:4">
      <c r="A60" t="s">
        <v>143</v>
      </c>
      <c r="B60" t="s">
        <v>144</v>
      </c>
      <c r="C60" t="s">
        <v>35</v>
      </c>
      <c r="D60" t="s">
        <v>120</v>
      </c>
    </row>
    <row r="61" ht="39.95" customHeight="true" spans="1:4">
      <c r="A61" t="s">
        <v>145</v>
      </c>
      <c r="B61" t="s">
        <v>146</v>
      </c>
      <c r="C61" t="s">
        <v>35</v>
      </c>
      <c r="D61" t="s">
        <v>120</v>
      </c>
    </row>
    <row r="62" ht="39.95" customHeight="true" spans="1:4">
      <c r="A62" t="s">
        <v>147</v>
      </c>
      <c r="B62" t="s">
        <v>148</v>
      </c>
      <c r="C62" t="s">
        <v>35</v>
      </c>
      <c r="D62" t="s">
        <v>120</v>
      </c>
    </row>
    <row r="63" ht="39.95" customHeight="true" spans="1:4">
      <c r="A63" t="s">
        <v>149</v>
      </c>
      <c r="D63" t="s">
        <v>150</v>
      </c>
    </row>
    <row r="64" ht="39.95" customHeight="true" spans="1:4">
      <c r="A64" t="s">
        <v>151</v>
      </c>
      <c r="B64" t="s">
        <v>152</v>
      </c>
      <c r="C64" t="s">
        <v>35</v>
      </c>
      <c r="D64" t="s">
        <v>150</v>
      </c>
    </row>
    <row r="65" ht="39.95" customHeight="true" spans="1:4">
      <c r="A65" t="s">
        <v>153</v>
      </c>
      <c r="B65" t="s">
        <v>154</v>
      </c>
      <c r="C65" t="s">
        <v>35</v>
      </c>
      <c r="D65" t="s">
        <v>150</v>
      </c>
    </row>
    <row r="66" ht="39.95" customHeight="true" spans="1:4">
      <c r="A66" t="s">
        <v>155</v>
      </c>
      <c r="B66" t="s">
        <v>156</v>
      </c>
      <c r="C66" t="s">
        <v>35</v>
      </c>
      <c r="D66" t="s">
        <v>150</v>
      </c>
    </row>
    <row r="67" ht="39.95" customHeight="true" spans="1:4">
      <c r="A67" t="s">
        <v>157</v>
      </c>
      <c r="B67" t="s">
        <v>158</v>
      </c>
      <c r="C67" t="s">
        <v>35</v>
      </c>
      <c r="D67" t="s">
        <v>150</v>
      </c>
    </row>
    <row r="68" ht="39.95" customHeight="true" spans="1:4">
      <c r="A68" t="s">
        <v>159</v>
      </c>
      <c r="B68" t="s">
        <v>160</v>
      </c>
      <c r="C68" t="s">
        <v>35</v>
      </c>
      <c r="D68" t="s">
        <v>150</v>
      </c>
    </row>
    <row r="69" ht="39.95" customHeight="true" spans="1:4">
      <c r="A69" t="s">
        <v>161</v>
      </c>
      <c r="B69" t="s">
        <v>162</v>
      </c>
      <c r="C69" t="s">
        <v>35</v>
      </c>
      <c r="D69" t="s">
        <v>150</v>
      </c>
    </row>
    <row r="70" ht="39.95" customHeight="true" spans="1:4">
      <c r="A70" t="s">
        <v>163</v>
      </c>
      <c r="B70" t="s">
        <v>164</v>
      </c>
      <c r="C70" t="s">
        <v>35</v>
      </c>
      <c r="D70" t="s">
        <v>150</v>
      </c>
    </row>
    <row r="71" ht="39.95" customHeight="true" spans="1:4">
      <c r="A71" t="s">
        <v>165</v>
      </c>
      <c r="B71" t="s">
        <v>166</v>
      </c>
      <c r="C71" t="s">
        <v>35</v>
      </c>
      <c r="D71" t="s">
        <v>150</v>
      </c>
    </row>
    <row r="72" ht="39.95" customHeight="true" spans="1:4">
      <c r="A72" t="s">
        <v>167</v>
      </c>
      <c r="B72" t="s">
        <v>168</v>
      </c>
      <c r="C72" t="s">
        <v>35</v>
      </c>
      <c r="D72" t="s">
        <v>150</v>
      </c>
    </row>
    <row r="73" ht="39.95" customHeight="true" spans="1:4">
      <c r="A73" t="s">
        <v>169</v>
      </c>
      <c r="B73" t="s">
        <v>170</v>
      </c>
      <c r="C73" t="s">
        <v>35</v>
      </c>
      <c r="D73" t="s">
        <v>150</v>
      </c>
    </row>
    <row r="74" ht="39.95" customHeight="true" spans="1:4">
      <c r="A74" t="s">
        <v>171</v>
      </c>
      <c r="B74" t="s">
        <v>172</v>
      </c>
      <c r="C74" t="s">
        <v>35</v>
      </c>
      <c r="D74" t="s">
        <v>150</v>
      </c>
    </row>
    <row r="75" ht="39.95" customHeight="true" spans="1:4">
      <c r="A75" t="s">
        <v>173</v>
      </c>
      <c r="B75" t="s">
        <v>174</v>
      </c>
      <c r="C75" t="s">
        <v>35</v>
      </c>
      <c r="D75" t="s">
        <v>150</v>
      </c>
    </row>
    <row r="76" ht="39.95" customHeight="true" spans="1:4">
      <c r="A76" t="s">
        <v>175</v>
      </c>
      <c r="B76" t="s">
        <v>176</v>
      </c>
      <c r="C76" t="s">
        <v>35</v>
      </c>
      <c r="D76" t="s">
        <v>150</v>
      </c>
    </row>
    <row r="77" ht="39.95" customHeight="true" spans="1:4">
      <c r="A77" t="s">
        <v>177</v>
      </c>
      <c r="B77" t="s">
        <v>178</v>
      </c>
      <c r="C77" t="s">
        <v>35</v>
      </c>
      <c r="D77" t="s">
        <v>150</v>
      </c>
    </row>
    <row r="78" ht="39.95" customHeight="true" spans="1:4">
      <c r="A78" t="s">
        <v>179</v>
      </c>
      <c r="B78" t="s">
        <v>180</v>
      </c>
      <c r="C78" t="s">
        <v>35</v>
      </c>
      <c r="D78" t="s">
        <v>150</v>
      </c>
    </row>
    <row r="79" ht="39.95" customHeight="true" spans="1:4">
      <c r="A79" t="s">
        <v>181</v>
      </c>
      <c r="B79" t="s">
        <v>182</v>
      </c>
      <c r="C79" t="s">
        <v>35</v>
      </c>
      <c r="D79" t="s">
        <v>150</v>
      </c>
    </row>
    <row r="80" ht="39.95" customHeight="true" spans="1:3">
      <c r="A80" t="s">
        <v>183</v>
      </c>
      <c r="C80" t="s">
        <v>35</v>
      </c>
    </row>
    <row r="81" ht="39.95" customHeight="true" spans="1:4">
      <c r="A81" t="s">
        <v>184</v>
      </c>
      <c r="B81" t="s">
        <v>185</v>
      </c>
      <c r="C81" t="s">
        <v>35</v>
      </c>
      <c r="D81" t="s">
        <v>186</v>
      </c>
    </row>
    <row r="82" ht="39.95" customHeight="true" spans="1:4">
      <c r="A82" t="s">
        <v>187</v>
      </c>
      <c r="B82" t="s">
        <v>188</v>
      </c>
      <c r="C82" t="s">
        <v>35</v>
      </c>
      <c r="D82" t="s">
        <v>186</v>
      </c>
    </row>
    <row r="83" ht="39.95" customHeight="true" spans="1:4">
      <c r="A83" t="s">
        <v>189</v>
      </c>
      <c r="B83" t="s">
        <v>190</v>
      </c>
      <c r="C83" t="s">
        <v>35</v>
      </c>
      <c r="D83" t="s">
        <v>186</v>
      </c>
    </row>
    <row r="84" ht="39.95" customHeight="true" spans="1:4">
      <c r="A84" t="s">
        <v>191</v>
      </c>
      <c r="B84" t="s">
        <v>192</v>
      </c>
      <c r="C84" t="s">
        <v>35</v>
      </c>
      <c r="D84" t="s">
        <v>186</v>
      </c>
    </row>
    <row r="85" ht="39.95" customHeight="true" spans="1:1">
      <c r="A85" t="s">
        <v>193</v>
      </c>
    </row>
    <row r="86" ht="39.95" customHeight="true" spans="1:4">
      <c r="A86" t="s">
        <v>194</v>
      </c>
      <c r="B86" t="s">
        <v>195</v>
      </c>
      <c r="C86" t="s">
        <v>35</v>
      </c>
      <c r="D86" t="s">
        <v>196</v>
      </c>
    </row>
    <row r="87" ht="39.95" customHeight="true" spans="1:4">
      <c r="A87" t="s">
        <v>197</v>
      </c>
      <c r="B87" t="s">
        <v>198</v>
      </c>
      <c r="D87" t="s">
        <v>196</v>
      </c>
    </row>
    <row r="88" ht="39.95" customHeight="true" spans="1:4">
      <c r="A88" t="s">
        <v>199</v>
      </c>
      <c r="B88" t="s">
        <v>200</v>
      </c>
      <c r="C88" t="s">
        <v>35</v>
      </c>
      <c r="D88" t="s">
        <v>53</v>
      </c>
    </row>
    <row r="89" ht="39.95" customHeight="true" spans="1:4">
      <c r="A89" t="s">
        <v>201</v>
      </c>
      <c r="B89" t="s">
        <v>202</v>
      </c>
      <c r="C89" t="s">
        <v>35</v>
      </c>
      <c r="D89" t="s">
        <v>53</v>
      </c>
    </row>
    <row r="90" ht="39.95" customHeight="true" spans="1:4">
      <c r="A90" t="s">
        <v>203</v>
      </c>
      <c r="B90" t="s">
        <v>204</v>
      </c>
      <c r="C90" t="s">
        <v>35</v>
      </c>
      <c r="D90" t="s">
        <v>39</v>
      </c>
    </row>
    <row r="91" ht="39.95" customHeight="true" spans="1:4">
      <c r="A91" t="s">
        <v>205</v>
      </c>
      <c r="B91" t="s">
        <v>206</v>
      </c>
      <c r="C91" t="s">
        <v>35</v>
      </c>
      <c r="D91" t="s">
        <v>186</v>
      </c>
    </row>
    <row r="92" ht="39.95" customHeight="true" spans="1:1">
      <c r="A92" t="s">
        <v>207</v>
      </c>
    </row>
    <row r="93" ht="39.95" customHeight="true" spans="2:4">
      <c r="B93" t="s">
        <v>208</v>
      </c>
      <c r="D93" t="s">
        <v>209</v>
      </c>
    </row>
  </sheetData>
  <mergeCells count="2">
    <mergeCell ref="A1:F1"/>
    <mergeCell ref="A2:B2"/>
  </mergeCells>
  <pageMargins left="0.75" right="0.55" top="0.79" bottom="0.98" header="0.51" footer="0.51"/>
  <pageSetup paperSize="9" scale="75" fitToHeight="0" orientation="portrait" blackAndWhite="true" useFirstPageNumber="true"/>
  <headerFooter alignWithMargins="0">
    <oddFooter>&amp;C第 &amp;P 页</oddFooter>
    <evenFooter>&amp;L—&amp;P—</even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E17"/>
  <sheetViews>
    <sheetView workbookViewId="0">
      <selection activeCell="D13" sqref="D13"/>
    </sheetView>
  </sheetViews>
  <sheetFormatPr defaultColWidth="9" defaultRowHeight="15.75" outlineLevelCol="4"/>
  <cols>
    <col min="1" max="1" width="51.625" customWidth="true"/>
    <col min="2" max="2" width="30" customWidth="true"/>
    <col min="3" max="5" width="14.125" customWidth="true"/>
  </cols>
  <sheetData>
    <row r="1" ht="18" customHeight="true" spans="1:5">
      <c r="A1" s="18" t="s">
        <v>1831</v>
      </c>
      <c r="B1" s="18"/>
      <c r="C1" s="19"/>
      <c r="D1" s="19"/>
      <c r="E1" s="19"/>
    </row>
    <row r="2" ht="45" customHeight="true" spans="1:2">
      <c r="A2" s="20" t="s">
        <v>1832</v>
      </c>
      <c r="B2" s="6"/>
    </row>
    <row r="3" ht="18" customHeight="true" spans="1:2">
      <c r="A3" s="18" t="s">
        <v>319</v>
      </c>
      <c r="B3" s="18"/>
    </row>
    <row r="4" ht="27" customHeight="true" spans="1:2">
      <c r="A4" s="8" t="s">
        <v>392</v>
      </c>
      <c r="B4" s="8" t="s">
        <v>1833</v>
      </c>
    </row>
    <row r="5" ht="27" customHeight="true" spans="1:2">
      <c r="A5" s="8" t="s">
        <v>1492</v>
      </c>
      <c r="B5" s="8"/>
    </row>
    <row r="6" ht="27" customHeight="true" spans="1:2">
      <c r="A6" s="8" t="s">
        <v>1834</v>
      </c>
      <c r="B6" s="8"/>
    </row>
    <row r="7" ht="27" customHeight="true" spans="1:2">
      <c r="A7" s="8" t="s">
        <v>1835</v>
      </c>
      <c r="B7" s="8"/>
    </row>
    <row r="8" ht="27" customHeight="true" spans="1:2">
      <c r="A8" s="8" t="s">
        <v>1836</v>
      </c>
      <c r="B8" s="8"/>
    </row>
    <row r="9" ht="27" customHeight="true" spans="1:2">
      <c r="A9" s="8" t="s">
        <v>1837</v>
      </c>
      <c r="B9" s="8"/>
    </row>
    <row r="10" ht="27" customHeight="true" spans="1:2">
      <c r="A10" s="8" t="s">
        <v>1495</v>
      </c>
      <c r="B10" s="8"/>
    </row>
    <row r="11" ht="27" customHeight="true" spans="1:2">
      <c r="A11" s="8" t="s">
        <v>1838</v>
      </c>
      <c r="B11" s="8"/>
    </row>
    <row r="12" ht="27" customHeight="true" spans="1:2">
      <c r="A12" s="8" t="s">
        <v>1839</v>
      </c>
      <c r="B12" s="8"/>
    </row>
    <row r="13" ht="27" customHeight="true" spans="1:2">
      <c r="A13" s="8" t="s">
        <v>1840</v>
      </c>
      <c r="B13" s="8"/>
    </row>
    <row r="14" ht="27" customHeight="true" spans="1:2">
      <c r="A14" s="8" t="s">
        <v>1841</v>
      </c>
      <c r="B14" s="8"/>
    </row>
    <row r="15" ht="27" customHeight="true" spans="1:2">
      <c r="A15" s="8" t="s">
        <v>1842</v>
      </c>
      <c r="B15" s="8"/>
    </row>
    <row r="16" ht="27" customHeight="true" spans="1:2">
      <c r="A16" s="8" t="s">
        <v>1499</v>
      </c>
      <c r="B16" s="8"/>
    </row>
    <row r="17" ht="18.95" customHeight="true" spans="1:1">
      <c r="A17" t="s">
        <v>1843</v>
      </c>
    </row>
  </sheetData>
  <mergeCells count="3">
    <mergeCell ref="A1:B1"/>
    <mergeCell ref="A2:B2"/>
    <mergeCell ref="A3:B3"/>
  </mergeCells>
  <pageMargins left="0.75" right="0.75" top="1" bottom="1" header="0.51" footer="0.51"/>
  <pageSetup paperSize="9" scale="8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0"/>
  <sheetViews>
    <sheetView showZeros="0" view="pageBreakPreview" zoomScaleNormal="100" zoomScaleSheetLayoutView="100" workbookViewId="0">
      <selection activeCell="D6" sqref="D6"/>
    </sheetView>
  </sheetViews>
  <sheetFormatPr defaultColWidth="24.125" defaultRowHeight="15.75" outlineLevelCol="2"/>
  <cols>
    <col min="1" max="1" width="33.5" customWidth="true"/>
    <col min="2" max="3" width="29.125" customWidth="true"/>
  </cols>
  <sheetData>
    <row r="1" ht="20.1" customHeight="true" spans="3:3">
      <c r="C1" s="4" t="s">
        <v>1844</v>
      </c>
    </row>
    <row r="2" ht="20.1" customHeight="true" spans="1:3">
      <c r="A2" s="5" t="s">
        <v>1845</v>
      </c>
      <c r="B2" s="6"/>
      <c r="C2" s="6"/>
    </row>
    <row r="3" ht="20.1" customHeight="true" spans="3:3">
      <c r="C3" s="4" t="s">
        <v>1846</v>
      </c>
    </row>
    <row r="4" ht="22.5" customHeight="true" spans="1:3">
      <c r="A4" s="8" t="s">
        <v>1847</v>
      </c>
      <c r="B4" s="8" t="s">
        <v>1848</v>
      </c>
      <c r="C4" s="8" t="s">
        <v>1849</v>
      </c>
    </row>
    <row r="5" ht="42.75" customHeight="true" spans="1:3">
      <c r="A5" s="8"/>
      <c r="B5" s="8"/>
      <c r="C5" s="8"/>
    </row>
    <row r="6" ht="42.75" customHeight="true" spans="1:3">
      <c r="A6" s="8" t="s">
        <v>1833</v>
      </c>
      <c r="B6" s="8">
        <v>17</v>
      </c>
      <c r="C6" s="8">
        <v>20</v>
      </c>
    </row>
    <row r="7" ht="72.95" customHeight="true" spans="1:3">
      <c r="A7" s="3" t="s">
        <v>1850</v>
      </c>
      <c r="B7" s="3"/>
      <c r="C7" s="3"/>
    </row>
    <row r="8" ht="20.1" customHeight="true"/>
    <row r="9" ht="20.1" customHeight="true"/>
    <row r="10" ht="20.1" customHeight="true"/>
  </sheetData>
  <mergeCells count="6">
    <mergeCell ref="A2:C2"/>
    <mergeCell ref="A3:B3"/>
    <mergeCell ref="A7:C7"/>
    <mergeCell ref="A4:A5"/>
    <mergeCell ref="B4:B5"/>
    <mergeCell ref="C4:C5"/>
  </mergeCells>
  <printOptions horizontalCentered="true"/>
  <pageMargins left="0.75" right="0.75" top="0.79" bottom="0.98" header="0.51" footer="0.51"/>
  <pageSetup paperSize="9" scale="88" fitToHeight="0" orientation="portrait" blackAndWhite="true" horizontalDpi="600" verticalDpi="600"/>
  <headerFooter alignWithMargins="0">
    <evenFooter>&amp;L—&amp;P—</even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50"/>
  <sheetViews>
    <sheetView showZeros="0" view="pageBreakPreview" zoomScaleNormal="100" zoomScaleSheetLayoutView="100" workbookViewId="0">
      <selection activeCell="E8" sqref="E8"/>
    </sheetView>
  </sheetViews>
  <sheetFormatPr defaultColWidth="9" defaultRowHeight="15.75" outlineLevelCol="1"/>
  <cols>
    <col min="1" max="1" width="44.125" customWidth="true"/>
    <col min="2" max="3" width="20.375" customWidth="true"/>
  </cols>
  <sheetData>
    <row r="1" spans="2:2">
      <c r="B1" s="4" t="s">
        <v>1851</v>
      </c>
    </row>
    <row r="2" ht="32.25" customHeight="true" spans="1:2">
      <c r="A2" s="5" t="s">
        <v>1852</v>
      </c>
      <c r="B2" s="6"/>
    </row>
    <row r="3" ht="25.5" customHeight="true" spans="2:2">
      <c r="B3" s="4" t="s">
        <v>319</v>
      </c>
    </row>
    <row r="4" ht="38.25" customHeight="true" spans="1:2">
      <c r="A4" s="8" t="s">
        <v>320</v>
      </c>
      <c r="B4" s="8" t="s">
        <v>321</v>
      </c>
    </row>
    <row r="5" ht="32.25" customHeight="true" spans="1:2">
      <c r="A5" s="8" t="s">
        <v>322</v>
      </c>
      <c r="B5" s="8">
        <v>55385</v>
      </c>
    </row>
    <row r="6" ht="32.25" customHeight="true" spans="1:2">
      <c r="A6" s="8" t="s">
        <v>1853</v>
      </c>
      <c r="B6" s="8">
        <v>53000</v>
      </c>
    </row>
    <row r="7" ht="34.5" customHeight="true" spans="1:2">
      <c r="A7" s="8" t="s">
        <v>1854</v>
      </c>
      <c r="B7" s="8">
        <v>100</v>
      </c>
    </row>
    <row r="8" ht="34.5" customHeight="true" spans="1:2">
      <c r="A8" s="8" t="s">
        <v>1855</v>
      </c>
      <c r="B8" s="8">
        <v>1662</v>
      </c>
    </row>
    <row r="9" ht="34.5" customHeight="true" spans="1:2">
      <c r="A9" s="8" t="s">
        <v>1856</v>
      </c>
      <c r="B9" s="8">
        <v>500</v>
      </c>
    </row>
    <row r="10" ht="34.5" customHeight="true" spans="1:2">
      <c r="A10" s="8" t="s">
        <v>1857</v>
      </c>
      <c r="B10" s="8">
        <v>45948</v>
      </c>
    </row>
    <row r="11" ht="34.5" customHeight="true" spans="1:2">
      <c r="A11" s="8" t="s">
        <v>1858</v>
      </c>
      <c r="B11" s="8">
        <v>150</v>
      </c>
    </row>
    <row r="12" ht="34.5" customHeight="true" spans="1:2">
      <c r="A12" s="8" t="s">
        <v>1859</v>
      </c>
      <c r="B12" s="8">
        <v>3700</v>
      </c>
    </row>
    <row r="13" ht="34.5" customHeight="true" spans="1:2">
      <c r="A13" s="8" t="s">
        <v>1860</v>
      </c>
      <c r="B13" s="8">
        <v>940</v>
      </c>
    </row>
    <row r="14" ht="34.5" customHeight="true" spans="1:2">
      <c r="A14" s="8" t="s">
        <v>377</v>
      </c>
      <c r="B14" s="8">
        <v>2284</v>
      </c>
    </row>
    <row r="15" ht="34.5" customHeight="true" spans="1:2">
      <c r="A15" s="8" t="s">
        <v>1861</v>
      </c>
      <c r="B15" s="8">
        <v>2284</v>
      </c>
    </row>
    <row r="16" ht="34.5" customHeight="true" spans="1:2">
      <c r="A16" s="8" t="s">
        <v>1862</v>
      </c>
      <c r="B16" s="8"/>
    </row>
    <row r="17" ht="34.5" customHeight="true" spans="1:2">
      <c r="A17" s="8" t="s">
        <v>1863</v>
      </c>
      <c r="B17" s="8">
        <v>101</v>
      </c>
    </row>
    <row r="18" ht="25.5" customHeight="true" spans="1:1">
      <c r="A18" t="s">
        <v>389</v>
      </c>
    </row>
    <row r="19" ht="30" customHeight="true"/>
    <row r="20" ht="20.1" customHeight="true"/>
    <row r="21" ht="20.1" hidden="true" customHeight="true"/>
    <row r="22" ht="20.1" hidden="true" customHeight="true"/>
    <row r="23" ht="20.1" customHeight="true"/>
    <row r="24" ht="20.1" customHeight="true"/>
    <row r="25" ht="20.1" customHeight="true"/>
    <row r="26" ht="20.1" customHeight="true"/>
    <row r="27" ht="20.1" customHeight="true"/>
    <row r="28" ht="20.1" customHeight="true"/>
    <row r="29" ht="20.1" customHeight="true"/>
    <row r="30" ht="20.1" customHeight="true"/>
    <row r="31" ht="20.1" customHeight="true"/>
    <row r="32" ht="20.1" customHeight="true"/>
    <row r="33" ht="20.1" customHeight="true"/>
    <row r="34" ht="48.75" customHeight="true"/>
    <row r="50" ht="70.5" customHeight="true"/>
  </sheetData>
  <mergeCells count="2">
    <mergeCell ref="A2:B2"/>
    <mergeCell ref="A19:B19"/>
  </mergeCells>
  <printOptions horizontalCentered="true"/>
  <pageMargins left="0.75" right="0.55" top="0.98" bottom="0.98" header="0.51" footer="0.51"/>
  <pageSetup paperSize="9" firstPageNumber="12" fitToHeight="0" orientation="portrait" blackAndWhite="true" useFirstPageNumber="true" horizontalDpi="600" verticalDpi="600"/>
  <headerFooter alignWithMargins="0">
    <evenFooter>&amp;L—&amp;P—</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view="pageBreakPreview" zoomScaleNormal="85" zoomScaleSheetLayoutView="100" workbookViewId="0">
      <selection activeCell="D17" sqref="D17"/>
    </sheetView>
  </sheetViews>
  <sheetFormatPr defaultColWidth="25.875" defaultRowHeight="15.75" outlineLevelCol="2"/>
  <cols>
    <col min="1" max="1" width="6.375" customWidth="true"/>
    <col min="2" max="2" width="56.25" customWidth="true"/>
    <col min="3" max="3" width="21.5" customWidth="true"/>
  </cols>
  <sheetData>
    <row r="1" spans="3:3">
      <c r="C1" s="4" t="s">
        <v>1864</v>
      </c>
    </row>
    <row r="2" ht="33" customHeight="true" spans="1:3">
      <c r="A2" s="5" t="s">
        <v>1865</v>
      </c>
      <c r="B2" s="6"/>
      <c r="C2" s="6"/>
    </row>
    <row r="3" ht="27.75" customHeight="true" spans="3:3">
      <c r="C3" s="4" t="s">
        <v>319</v>
      </c>
    </row>
    <row r="4" ht="18.95" customHeight="true" spans="1:3">
      <c r="A4" s="8" t="s">
        <v>320</v>
      </c>
      <c r="B4" s="8"/>
      <c r="C4" s="8" t="s">
        <v>321</v>
      </c>
    </row>
    <row r="5" ht="18.95" customHeight="true" spans="1:3">
      <c r="A5" s="8" t="s">
        <v>1866</v>
      </c>
      <c r="B5" s="8"/>
      <c r="C5" s="8">
        <v>55385</v>
      </c>
    </row>
    <row r="6" ht="18.95" customHeight="true" spans="1:3">
      <c r="A6" s="8" t="s">
        <v>1867</v>
      </c>
      <c r="B6" s="8"/>
      <c r="C6" s="8"/>
    </row>
    <row r="7" ht="18.95" customHeight="true" spans="1:3">
      <c r="A7" s="8" t="s">
        <v>1868</v>
      </c>
      <c r="B7" s="8"/>
      <c r="C7" s="8">
        <v>878</v>
      </c>
    </row>
    <row r="8" ht="18.95" customHeight="true" spans="1:3">
      <c r="A8" s="8" t="s">
        <v>1869</v>
      </c>
      <c r="B8" s="8"/>
      <c r="C8" s="8">
        <v>53979</v>
      </c>
    </row>
    <row r="9" ht="18.95" customHeight="true" spans="1:3">
      <c r="A9" s="8" t="s">
        <v>1870</v>
      </c>
      <c r="B9" s="8"/>
      <c r="C9" s="8">
        <v>46360</v>
      </c>
    </row>
    <row r="10" ht="18.95" customHeight="true" spans="1:3">
      <c r="A10" s="8" t="s">
        <v>1871</v>
      </c>
      <c r="B10" s="8"/>
      <c r="C10" s="8">
        <v>235</v>
      </c>
    </row>
    <row r="11" ht="18.95" customHeight="true" spans="1:3">
      <c r="A11" s="8" t="s">
        <v>1872</v>
      </c>
      <c r="B11" s="8"/>
      <c r="C11" s="8">
        <v>40301</v>
      </c>
    </row>
    <row r="12" ht="18.95" customHeight="true" spans="1:3">
      <c r="A12" s="8" t="s">
        <v>1873</v>
      </c>
      <c r="B12" s="8"/>
      <c r="C12" s="8">
        <v>2241</v>
      </c>
    </row>
    <row r="13" ht="18.95" customHeight="true" spans="1:3">
      <c r="A13" s="12" t="s">
        <v>1874</v>
      </c>
      <c r="B13" s="8"/>
      <c r="C13" s="8">
        <v>2589</v>
      </c>
    </row>
    <row r="14" ht="18.95" customHeight="true" spans="1:3">
      <c r="A14" s="13" t="s">
        <v>1875</v>
      </c>
      <c r="B14" s="14"/>
      <c r="C14" s="8">
        <v>414</v>
      </c>
    </row>
    <row r="15" ht="18.95" customHeight="true" spans="1:3">
      <c r="A15" s="13" t="s">
        <v>1876</v>
      </c>
      <c r="B15" s="14"/>
      <c r="C15" s="8">
        <v>32</v>
      </c>
    </row>
    <row r="16" ht="18.95" customHeight="true" spans="1:3">
      <c r="A16" s="15" t="s">
        <v>1877</v>
      </c>
      <c r="B16" s="8"/>
      <c r="C16" s="8">
        <v>548</v>
      </c>
    </row>
    <row r="17" ht="18.95" customHeight="true" spans="1:3">
      <c r="A17" s="16" t="s">
        <v>1878</v>
      </c>
      <c r="B17" s="8"/>
      <c r="C17" s="8">
        <v>1661</v>
      </c>
    </row>
    <row r="18" ht="18.95" customHeight="true" spans="1:3">
      <c r="A18" s="17" t="s">
        <v>1879</v>
      </c>
      <c r="B18" s="8"/>
      <c r="C18" s="8">
        <v>1661</v>
      </c>
    </row>
    <row r="19" ht="18.95" customHeight="true" spans="1:3">
      <c r="A19" s="8" t="s">
        <v>1880</v>
      </c>
      <c r="B19" s="8"/>
      <c r="C19" s="8">
        <v>500</v>
      </c>
    </row>
    <row r="20" ht="18.95" customHeight="true" spans="1:3">
      <c r="A20" s="8" t="s">
        <v>1881</v>
      </c>
      <c r="B20" s="8"/>
      <c r="C20" s="8">
        <v>884</v>
      </c>
    </row>
    <row r="21" ht="18.95" customHeight="true" spans="1:3">
      <c r="A21" s="8" t="s">
        <v>1882</v>
      </c>
      <c r="B21" s="8"/>
      <c r="C21" s="8">
        <v>884</v>
      </c>
    </row>
    <row r="22" ht="18.95" customHeight="true" spans="1:3">
      <c r="A22" s="8" t="s">
        <v>1883</v>
      </c>
      <c r="B22" s="8"/>
      <c r="C22" s="8">
        <v>3643</v>
      </c>
    </row>
    <row r="23" ht="18.95" customHeight="true" spans="1:3">
      <c r="A23" s="8" t="s">
        <v>1884</v>
      </c>
      <c r="B23" s="8"/>
      <c r="C23" s="8">
        <v>144</v>
      </c>
    </row>
    <row r="24" ht="18.95" customHeight="true" spans="1:3">
      <c r="A24" s="8" t="s">
        <v>1885</v>
      </c>
      <c r="B24" s="8"/>
      <c r="C24" s="8">
        <v>2774</v>
      </c>
    </row>
    <row r="25" ht="18.95" customHeight="true" spans="1:3">
      <c r="A25" s="8" t="s">
        <v>1886</v>
      </c>
      <c r="B25" s="8"/>
      <c r="C25" s="8">
        <v>725</v>
      </c>
    </row>
    <row r="26" ht="18.95" customHeight="true" spans="1:3">
      <c r="A26" s="8" t="s">
        <v>1887</v>
      </c>
      <c r="B26" s="8"/>
      <c r="C26" s="8">
        <v>931</v>
      </c>
    </row>
    <row r="27" ht="18.95" customHeight="true" spans="1:3">
      <c r="A27" s="8" t="s">
        <v>1888</v>
      </c>
      <c r="B27" s="8"/>
      <c r="C27" s="8">
        <v>931</v>
      </c>
    </row>
    <row r="28" ht="18.95" customHeight="true" spans="1:3">
      <c r="A28" s="8" t="s">
        <v>1889</v>
      </c>
      <c r="B28" s="8"/>
      <c r="C28" s="8"/>
    </row>
    <row r="29" ht="18.95" customHeight="true" spans="1:3">
      <c r="A29" s="8" t="s">
        <v>1890</v>
      </c>
      <c r="B29" s="8"/>
      <c r="C29" s="8"/>
    </row>
    <row r="30" ht="18.95" customHeight="true" spans="1:3">
      <c r="A30" s="8" t="s">
        <v>1891</v>
      </c>
      <c r="B30" s="8"/>
      <c r="C30" s="8"/>
    </row>
    <row r="31" ht="18.95" customHeight="true" spans="1:3">
      <c r="A31" s="8" t="s">
        <v>1892</v>
      </c>
      <c r="B31" s="8"/>
      <c r="C31" s="8">
        <v>528</v>
      </c>
    </row>
    <row r="32" ht="18.95" customHeight="true" spans="1:3">
      <c r="A32" s="8" t="s">
        <v>1893</v>
      </c>
      <c r="B32" s="8"/>
      <c r="C32" s="8">
        <v>528</v>
      </c>
    </row>
    <row r="33" ht="18.95" customHeight="true" spans="1:3">
      <c r="A33" s="8" t="s">
        <v>1894</v>
      </c>
      <c r="B33" s="8"/>
      <c r="C33" s="8">
        <v>415</v>
      </c>
    </row>
    <row r="34" ht="18.95" customHeight="true" spans="1:3">
      <c r="A34" s="8" t="s">
        <v>1895</v>
      </c>
      <c r="B34" s="8"/>
      <c r="C34" s="8">
        <v>113</v>
      </c>
    </row>
    <row r="35" ht="18.95" customHeight="true" spans="1:3">
      <c r="A35" s="8" t="s">
        <v>1896</v>
      </c>
      <c r="B35" s="8"/>
      <c r="C35" s="8"/>
    </row>
    <row r="36" ht="19.5" customHeight="true" spans="1:3">
      <c r="A36" s="8" t="s">
        <v>1897</v>
      </c>
      <c r="B36" s="8"/>
      <c r="C36" s="8"/>
    </row>
    <row r="37" ht="18.95" customHeight="true" spans="1:1">
      <c r="A37" t="s">
        <v>1898</v>
      </c>
    </row>
  </sheetData>
  <mergeCells count="3">
    <mergeCell ref="A2:C2"/>
    <mergeCell ref="A4:B4"/>
    <mergeCell ref="A5:B5"/>
  </mergeCells>
  <printOptions horizontalCentered="true"/>
  <pageMargins left="0.75" right="0.55" top="0.79" bottom="0.98" header="0.51" footer="0.51"/>
  <pageSetup paperSize="9" scale="90" firstPageNumber="115" fitToHeight="0" orientation="portrait" blackAndWhite="true" useFirstPageNumber="true" horizontalDpi="600" verticalDpi="600"/>
  <headerFooter alignWithMargins="0">
    <evenFooter>&amp;L—&amp;P—</even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workbookViewId="0">
      <selection activeCell="B16" sqref="B16"/>
    </sheetView>
  </sheetViews>
  <sheetFormatPr defaultColWidth="10.125" defaultRowHeight="15.75"/>
  <cols>
    <col min="1" max="1" width="39.375" customWidth="true"/>
    <col min="2" max="9" width="7.5" customWidth="true"/>
  </cols>
  <sheetData>
    <row r="1" ht="30" customHeight="true" spans="9:9">
      <c r="I1" t="s">
        <v>1899</v>
      </c>
    </row>
    <row r="2" ht="33" customHeight="true" spans="1:1">
      <c r="A2" t="s">
        <v>1900</v>
      </c>
    </row>
    <row r="3" ht="27" customHeight="true" spans="1:1">
      <c r="A3" t="s">
        <v>319</v>
      </c>
    </row>
    <row r="4" ht="36.95" customHeight="true" spans="1:9">
      <c r="A4" t="s">
        <v>392</v>
      </c>
      <c r="B4" t="s">
        <v>1484</v>
      </c>
      <c r="C4" t="s">
        <v>1485</v>
      </c>
      <c r="D4" t="s">
        <v>1486</v>
      </c>
      <c r="E4" t="s">
        <v>1487</v>
      </c>
      <c r="F4" t="s">
        <v>1488</v>
      </c>
      <c r="G4" t="s">
        <v>1490</v>
      </c>
      <c r="H4" t="s">
        <v>1489</v>
      </c>
      <c r="I4" t="s">
        <v>1491</v>
      </c>
    </row>
    <row r="5" ht="32.1" customHeight="true" spans="1:1">
      <c r="A5" t="s">
        <v>1867</v>
      </c>
    </row>
    <row r="6" ht="32.1" customHeight="true" spans="1:1">
      <c r="A6" t="s">
        <v>1901</v>
      </c>
    </row>
    <row r="7" ht="32.1" customHeight="true" spans="1:1">
      <c r="A7" t="s">
        <v>1494</v>
      </c>
    </row>
    <row r="8" ht="32.1" customHeight="true" spans="1:1">
      <c r="A8" t="s">
        <v>1868</v>
      </c>
    </row>
    <row r="9" ht="32.1" customHeight="true" spans="1:1">
      <c r="A9" t="s">
        <v>1902</v>
      </c>
    </row>
    <row r="10" ht="32.1" customHeight="true" spans="1:1">
      <c r="A10" t="s">
        <v>1903</v>
      </c>
    </row>
    <row r="11" ht="32.1" customHeight="true" spans="1:1">
      <c r="A11" t="s">
        <v>1904</v>
      </c>
    </row>
    <row r="12" ht="32.1" customHeight="true" spans="1:1">
      <c r="A12" t="s">
        <v>1905</v>
      </c>
    </row>
    <row r="13" ht="32.1" customHeight="true" spans="1:1">
      <c r="A13" t="s">
        <v>1906</v>
      </c>
    </row>
    <row r="14" ht="32.1" customHeight="true" spans="1:1">
      <c r="A14" t="s">
        <v>1907</v>
      </c>
    </row>
    <row r="15" ht="32.1" customHeight="true" spans="1:1">
      <c r="A15" t="s">
        <v>1908</v>
      </c>
    </row>
    <row r="16" ht="32.1" customHeight="true" spans="1:1">
      <c r="A16" t="s">
        <v>1909</v>
      </c>
    </row>
    <row r="17" ht="14.25" customHeight="true"/>
    <row r="18" ht="14.25" customHeight="true"/>
    <row r="19" ht="14.25" customHeight="true"/>
  </sheetData>
  <mergeCells count="2">
    <mergeCell ref="A2:I2"/>
    <mergeCell ref="A3:I3"/>
  </mergeCells>
  <pageMargins left="0.75" right="0.75" top="1" bottom="1" header="0.51" footer="0.51"/>
  <pageSetup paperSize="9" scale="81"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workbookViewId="0">
      <selection activeCell="B16" sqref="B16"/>
    </sheetView>
  </sheetViews>
  <sheetFormatPr defaultColWidth="10.125" defaultRowHeight="15.75"/>
  <cols>
    <col min="1" max="1" width="39.375" customWidth="true"/>
    <col min="2" max="9" width="7.5" customWidth="true"/>
  </cols>
  <sheetData>
    <row r="1" ht="30" customHeight="true" spans="9:9">
      <c r="I1" t="s">
        <v>1899</v>
      </c>
    </row>
    <row r="2" ht="33" customHeight="true" spans="1:1">
      <c r="A2" t="s">
        <v>1900</v>
      </c>
    </row>
    <row r="3" ht="27" customHeight="true" spans="1:1">
      <c r="A3" t="s">
        <v>319</v>
      </c>
    </row>
    <row r="4" ht="36.95" customHeight="true" spans="1:9">
      <c r="A4" t="s">
        <v>392</v>
      </c>
      <c r="B4" t="s">
        <v>1506</v>
      </c>
      <c r="C4" t="s">
        <v>1507</v>
      </c>
      <c r="D4" t="s">
        <v>1508</v>
      </c>
      <c r="E4" t="s">
        <v>1510</v>
      </c>
      <c r="F4" t="s">
        <v>1509</v>
      </c>
      <c r="G4" t="s">
        <v>1511</v>
      </c>
      <c r="H4" t="s">
        <v>1512</v>
      </c>
      <c r="I4" t="s">
        <v>1513</v>
      </c>
    </row>
    <row r="5" ht="32.1" customHeight="true" spans="1:1">
      <c r="A5" t="s">
        <v>1867</v>
      </c>
    </row>
    <row r="6" ht="32.1" customHeight="true" spans="1:1">
      <c r="A6" t="s">
        <v>1901</v>
      </c>
    </row>
    <row r="7" ht="32.1" customHeight="true" spans="1:1">
      <c r="A7" t="s">
        <v>1494</v>
      </c>
    </row>
    <row r="8" ht="32.1" customHeight="true" spans="1:1">
      <c r="A8" t="s">
        <v>1868</v>
      </c>
    </row>
    <row r="9" ht="32.1" customHeight="true" spans="1:1">
      <c r="A9" t="s">
        <v>1902</v>
      </c>
    </row>
    <row r="10" ht="32.1" customHeight="true" spans="1:1">
      <c r="A10" t="s">
        <v>1903</v>
      </c>
    </row>
    <row r="11" ht="32.1" customHeight="true" spans="1:1">
      <c r="A11" t="s">
        <v>1904</v>
      </c>
    </row>
    <row r="12" ht="32.1" customHeight="true" spans="1:1">
      <c r="A12" t="s">
        <v>1905</v>
      </c>
    </row>
    <row r="13" ht="32.1" customHeight="true" spans="1:1">
      <c r="A13" t="s">
        <v>1906</v>
      </c>
    </row>
    <row r="14" ht="32.1" customHeight="true" spans="1:1">
      <c r="A14" t="s">
        <v>1907</v>
      </c>
    </row>
    <row r="15" ht="32.1" customHeight="true" spans="1:1">
      <c r="A15" t="s">
        <v>1908</v>
      </c>
    </row>
    <row r="16" ht="32.1" customHeight="true" spans="1:1">
      <c r="A16" t="s">
        <v>1909</v>
      </c>
    </row>
    <row r="17" ht="14.25" customHeight="true"/>
    <row r="18" ht="14.25" customHeight="true"/>
    <row r="19" ht="14.25" customHeight="true"/>
  </sheetData>
  <mergeCells count="2">
    <mergeCell ref="A2:I2"/>
    <mergeCell ref="A3:I3"/>
  </mergeCells>
  <pageMargins left="0.75" right="0.75" top="1" bottom="1" header="0.51" footer="0.51"/>
  <pageSetup paperSize="9" scale="81"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19"/>
  <sheetViews>
    <sheetView workbookViewId="0">
      <selection activeCell="B16" sqref="B16"/>
    </sheetView>
  </sheetViews>
  <sheetFormatPr defaultColWidth="10.125" defaultRowHeight="15.75"/>
  <cols>
    <col min="1" max="1" width="39.375" customWidth="true"/>
    <col min="2" max="9" width="7.5" customWidth="true"/>
  </cols>
  <sheetData>
    <row r="1" ht="30" customHeight="true" spans="9:9">
      <c r="I1" t="s">
        <v>1899</v>
      </c>
    </row>
    <row r="2" ht="33" customHeight="true" spans="1:1">
      <c r="A2" t="s">
        <v>1900</v>
      </c>
    </row>
    <row r="3" ht="27" customHeight="true" spans="1:1">
      <c r="A3" t="s">
        <v>319</v>
      </c>
    </row>
    <row r="4" ht="36.95" customHeight="true" spans="1:9">
      <c r="A4" t="s">
        <v>392</v>
      </c>
      <c r="B4" t="s">
        <v>1514</v>
      </c>
      <c r="C4" t="s">
        <v>1515</v>
      </c>
      <c r="D4" t="s">
        <v>1516</v>
      </c>
      <c r="E4" t="s">
        <v>1517</v>
      </c>
      <c r="F4" t="s">
        <v>1518</v>
      </c>
      <c r="G4" t="s">
        <v>1519</v>
      </c>
      <c r="H4" t="s">
        <v>1520</v>
      </c>
      <c r="I4" t="s">
        <v>1521</v>
      </c>
    </row>
    <row r="5" ht="32.1" customHeight="true" spans="1:1">
      <c r="A5" t="s">
        <v>1867</v>
      </c>
    </row>
    <row r="6" ht="32.1" customHeight="true" spans="1:1">
      <c r="A6" t="s">
        <v>1901</v>
      </c>
    </row>
    <row r="7" ht="32.1" customHeight="true" spans="1:1">
      <c r="A7" t="s">
        <v>1494</v>
      </c>
    </row>
    <row r="8" ht="32.1" customHeight="true" spans="1:1">
      <c r="A8" t="s">
        <v>1868</v>
      </c>
    </row>
    <row r="9" ht="32.1" customHeight="true" spans="1:1">
      <c r="A9" t="s">
        <v>1902</v>
      </c>
    </row>
    <row r="10" ht="32.1" customHeight="true" spans="1:1">
      <c r="A10" t="s">
        <v>1903</v>
      </c>
    </row>
    <row r="11" ht="32.1" customHeight="true" spans="1:1">
      <c r="A11" t="s">
        <v>1904</v>
      </c>
    </row>
    <row r="12" ht="32.1" customHeight="true" spans="1:1">
      <c r="A12" t="s">
        <v>1905</v>
      </c>
    </row>
    <row r="13" ht="32.1" customHeight="true" spans="1:1">
      <c r="A13" t="s">
        <v>1906</v>
      </c>
    </row>
    <row r="14" ht="32.1" customHeight="true" spans="1:1">
      <c r="A14" t="s">
        <v>1907</v>
      </c>
    </row>
    <row r="15" ht="32.1" customHeight="true" spans="1:1">
      <c r="A15" t="s">
        <v>1908</v>
      </c>
    </row>
    <row r="16" ht="32.1" customHeight="true" spans="1:1">
      <c r="A16" t="s">
        <v>1909</v>
      </c>
    </row>
    <row r="17" ht="14.25" customHeight="true"/>
    <row r="18" ht="14.25" customHeight="true"/>
    <row r="19" ht="14.25" customHeight="true"/>
  </sheetData>
  <mergeCells count="2">
    <mergeCell ref="A2:I2"/>
    <mergeCell ref="A3:I3"/>
  </mergeCells>
  <pageMargins left="0.75" right="0.75" top="1" bottom="1" header="0.51" footer="0.51"/>
  <pageSetup paperSize="9" scale="81"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E6"/>
  <sheetViews>
    <sheetView workbookViewId="0">
      <selection activeCell="G10" sqref="G10"/>
    </sheetView>
  </sheetViews>
  <sheetFormatPr defaultColWidth="10.125" defaultRowHeight="15.75" outlineLevelRow="5" outlineLevelCol="4"/>
  <cols>
    <col min="1" max="1" width="39.375" customWidth="true"/>
    <col min="2" max="5" width="11" customWidth="true"/>
    <col min="6" max="7" width="10.5" customWidth="true"/>
  </cols>
  <sheetData>
    <row r="1" ht="15.95" customHeight="true" spans="5:5">
      <c r="E1" s="4" t="s">
        <v>1910</v>
      </c>
    </row>
    <row r="2" ht="51" customHeight="true" spans="1:5">
      <c r="A2" s="10" t="s">
        <v>1911</v>
      </c>
      <c r="B2" s="11"/>
      <c r="C2" s="11"/>
      <c r="D2" s="11"/>
      <c r="E2" s="11"/>
    </row>
    <row r="3" ht="21" customHeight="true" spans="1:5">
      <c r="A3" s="4" t="s">
        <v>319</v>
      </c>
      <c r="B3" s="4"/>
      <c r="C3" s="4"/>
      <c r="D3" s="4"/>
      <c r="E3" s="4"/>
    </row>
    <row r="4" ht="36.95" customHeight="true" spans="1:5">
      <c r="A4" s="8" t="s">
        <v>392</v>
      </c>
      <c r="B4" s="8" t="s">
        <v>1912</v>
      </c>
      <c r="C4" s="8" t="s">
        <v>1912</v>
      </c>
      <c r="D4" s="8" t="s">
        <v>1913</v>
      </c>
      <c r="E4" s="8" t="s">
        <v>1913</v>
      </c>
    </row>
    <row r="5" ht="36" customHeight="true" spans="1:5">
      <c r="A5" s="8" t="s">
        <v>1914</v>
      </c>
      <c r="B5" s="8"/>
      <c r="C5" s="8"/>
      <c r="D5" s="8"/>
      <c r="E5" s="8"/>
    </row>
    <row r="6" ht="32.1" customHeight="true" spans="1:1">
      <c r="A6" t="s">
        <v>1915</v>
      </c>
    </row>
  </sheetData>
  <mergeCells count="2">
    <mergeCell ref="A2:E2"/>
    <mergeCell ref="A3:E3"/>
  </mergeCells>
  <pageMargins left="0.75" right="0.75" top="1" bottom="1" header="0.51" footer="0.51"/>
  <pageSetup paperSize="9" scale="97" orientation="portrait"/>
  <headerFooter/>
  <tableParts count="1">
    <tablePart r:id="rId1"/>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14"/>
  <sheetViews>
    <sheetView showZeros="0" view="pageBreakPreview" zoomScaleNormal="100" zoomScaleSheetLayoutView="100" workbookViewId="0">
      <selection activeCell="C6" sqref="C6"/>
    </sheetView>
  </sheetViews>
  <sheetFormatPr defaultColWidth="24.125" defaultRowHeight="15.75" outlineLevelCol="2"/>
  <cols>
    <col min="1" max="1" width="30.625" customWidth="true"/>
    <col min="2" max="3" width="25.625" customWidth="true"/>
  </cols>
  <sheetData>
    <row r="1" ht="20.1" customHeight="true" spans="3:3">
      <c r="C1" s="4" t="s">
        <v>1916</v>
      </c>
    </row>
    <row r="2" ht="20.1" customHeight="true" spans="1:3">
      <c r="A2" s="5" t="s">
        <v>1917</v>
      </c>
      <c r="B2" s="6"/>
      <c r="C2" s="6"/>
    </row>
    <row r="3" ht="20.1" customHeight="true" spans="3:3">
      <c r="C3" s="4" t="s">
        <v>1846</v>
      </c>
    </row>
    <row r="4" customHeight="true" spans="1:3">
      <c r="A4" s="8" t="s">
        <v>1847</v>
      </c>
      <c r="B4" s="8" t="s">
        <v>1848</v>
      </c>
      <c r="C4" s="8" t="s">
        <v>1849</v>
      </c>
    </row>
    <row r="5" ht="42" customHeight="true" spans="1:3">
      <c r="A5" s="8"/>
      <c r="B5" s="8"/>
      <c r="C5" s="8"/>
    </row>
    <row r="6" ht="39.75" customHeight="true" spans="1:3">
      <c r="A6" s="8" t="s">
        <v>1833</v>
      </c>
      <c r="B6" s="8">
        <v>2</v>
      </c>
      <c r="C6" s="8">
        <v>5</v>
      </c>
    </row>
    <row r="7" ht="66" customHeight="true" spans="1:3">
      <c r="A7" s="3" t="s">
        <v>1850</v>
      </c>
      <c r="B7" s="3"/>
      <c r="C7" s="3"/>
    </row>
    <row r="8" ht="20.1" customHeight="true"/>
    <row r="9" ht="20.1" customHeight="true"/>
    <row r="10" ht="20.1" customHeight="true"/>
    <row r="11" ht="20.1" customHeight="true"/>
    <row r="12" ht="20.1" customHeight="true"/>
    <row r="13" ht="20.1" customHeight="true"/>
    <row r="14" ht="20.1" customHeight="true"/>
  </sheetData>
  <mergeCells count="6">
    <mergeCell ref="A2:C2"/>
    <mergeCell ref="A3:B3"/>
    <mergeCell ref="A7:C7"/>
    <mergeCell ref="A4:A5"/>
    <mergeCell ref="B4:B5"/>
    <mergeCell ref="C4:C5"/>
  </mergeCells>
  <printOptions horizontalCentered="true"/>
  <pageMargins left="0.75" right="0.75" top="0.79" bottom="0.98" header="0.51" footer="0.51"/>
  <pageSetup paperSize="9" scale="99" fitToHeight="0" orientation="portrait" blackAndWhite="true" horizontalDpi="600" verticalDpi="600"/>
  <headerFooter alignWithMargins="0">
    <evenFooter>&amp;L—&amp;P—</even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28"/>
  <sheetViews>
    <sheetView workbookViewId="0">
      <selection activeCell="F15" sqref="F15"/>
    </sheetView>
  </sheetViews>
  <sheetFormatPr defaultColWidth="9" defaultRowHeight="15.75" outlineLevelCol="1"/>
  <cols>
    <col min="1" max="1" width="52.25" customWidth="true"/>
    <col min="2" max="2" width="18.625" customWidth="true"/>
    <col min="251" max="251" width="25.5" customWidth="true"/>
    <col min="252" max="252" width="10.25" customWidth="true"/>
    <col min="253" max="253" width="10.5" customWidth="true"/>
    <col min="254" max="254" width="8.875" customWidth="true"/>
  </cols>
  <sheetData>
    <row r="1" ht="19.5" customHeight="true" spans="2:2">
      <c r="B1" s="4" t="s">
        <v>1918</v>
      </c>
    </row>
    <row r="2" ht="24" customHeight="true" spans="1:2">
      <c r="A2" s="5" t="s">
        <v>1919</v>
      </c>
      <c r="B2" s="6"/>
    </row>
    <row r="3" ht="24" customHeight="true" spans="2:2">
      <c r="B3" s="4" t="s">
        <v>319</v>
      </c>
    </row>
    <row r="4" ht="45" customHeight="true" spans="1:2">
      <c r="A4" s="9" t="s">
        <v>1920</v>
      </c>
      <c r="B4" s="9" t="s">
        <v>321</v>
      </c>
    </row>
    <row r="5" ht="24.95" customHeight="true" spans="1:2">
      <c r="A5" s="8" t="s">
        <v>1921</v>
      </c>
      <c r="B5" s="8">
        <v>910</v>
      </c>
    </row>
    <row r="6" ht="24.95" customHeight="true" spans="1:2">
      <c r="A6" s="8" t="s">
        <v>1922</v>
      </c>
      <c r="B6" s="8"/>
    </row>
    <row r="7" ht="24.95" customHeight="true" spans="1:2">
      <c r="A7" s="8" t="s">
        <v>1923</v>
      </c>
      <c r="B7" s="8">
        <v>910</v>
      </c>
    </row>
    <row r="8" ht="24.95" customHeight="true" spans="1:2">
      <c r="A8" s="8" t="s">
        <v>1924</v>
      </c>
      <c r="B8" s="8"/>
    </row>
    <row r="9" ht="24.95" customHeight="true" spans="1:2">
      <c r="A9" s="8" t="s">
        <v>1925</v>
      </c>
      <c r="B9" s="8"/>
    </row>
    <row r="10" ht="24.95" customHeight="true" spans="1:2">
      <c r="A10" s="8" t="s">
        <v>1926</v>
      </c>
      <c r="B10" s="8"/>
    </row>
    <row r="11" ht="24.95" customHeight="true" spans="1:2">
      <c r="A11" s="8" t="s">
        <v>377</v>
      </c>
      <c r="B11" s="8"/>
    </row>
    <row r="12" ht="24.95" customHeight="true" spans="1:2">
      <c r="A12" s="8" t="s">
        <v>1927</v>
      </c>
      <c r="B12" s="8"/>
    </row>
    <row r="13" ht="24.95" customHeight="true" spans="1:2">
      <c r="A13" s="8"/>
      <c r="B13" s="8"/>
    </row>
    <row r="14" ht="24.95" customHeight="true" spans="1:2">
      <c r="A14" s="8" t="s">
        <v>1928</v>
      </c>
      <c r="B14" s="8">
        <v>910</v>
      </c>
    </row>
    <row r="15" ht="24.95" customHeight="true" spans="1:2">
      <c r="A15" s="8" t="s">
        <v>1929</v>
      </c>
      <c r="B15" s="8"/>
    </row>
    <row r="16" ht="24.95" customHeight="true" spans="1:2">
      <c r="A16" s="8" t="s">
        <v>322</v>
      </c>
      <c r="B16" s="8">
        <v>910</v>
      </c>
    </row>
    <row r="17" ht="29.1" customHeight="true" spans="1:1">
      <c r="A17" t="s">
        <v>389</v>
      </c>
    </row>
    <row r="18" ht="21" customHeight="true"/>
    <row r="28" spans="1:1">
      <c r="A28" t="s">
        <v>1930</v>
      </c>
    </row>
  </sheetData>
  <mergeCells count="2">
    <mergeCell ref="A2:B2"/>
    <mergeCell ref="A17:B17"/>
  </mergeCells>
  <printOptions horizontalCentered="true"/>
  <pageMargins left="0.75" right="0.55" top="0.79" bottom="0.98" header="0.51" footer="0.51"/>
  <pageSetup paperSize="9" fitToHeight="0" orientation="portrait" blackAndWhite="true" horizontalDpi="600"/>
  <headerFooter alignWithMargins="0">
    <evenFooter>&amp;L—&amp;P—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03"/>
  <sheetViews>
    <sheetView topLeftCell="A13" workbookViewId="0">
      <selection activeCell="C22" sqref="C22:D22"/>
    </sheetView>
  </sheetViews>
  <sheetFormatPr defaultColWidth="9" defaultRowHeight="15.75"/>
  <cols>
    <col min="1" max="1" width="5.375" customWidth="true"/>
    <col min="2" max="2" width="74" customWidth="true"/>
    <col min="3" max="3" width="9" customWidth="true"/>
    <col min="4" max="4" width="72.375" customWidth="true"/>
    <col min="5" max="8" width="15.25" customWidth="true"/>
    <col min="10" max="10" width="10.375"/>
  </cols>
  <sheetData>
    <row r="1" ht="48.75" customHeight="true" spans="1:1">
      <c r="A1" t="s">
        <v>15</v>
      </c>
    </row>
    <row r="2" ht="36.95" customHeight="true" spans="1:8">
      <c r="A2" t="s">
        <v>16</v>
      </c>
      <c r="C2" t="s">
        <v>210</v>
      </c>
      <c r="D2" t="s">
        <v>211</v>
      </c>
      <c r="E2" t="s">
        <v>17</v>
      </c>
      <c r="F2" t="s">
        <v>18</v>
      </c>
      <c r="G2" t="s">
        <v>19</v>
      </c>
      <c r="H2" t="s">
        <v>20</v>
      </c>
    </row>
    <row r="3" ht="36.95" customHeight="true" spans="1:1">
      <c r="A3" t="s">
        <v>212</v>
      </c>
    </row>
    <row r="4" ht="39.95" customHeight="true" spans="1:1">
      <c r="A4" t="s">
        <v>21</v>
      </c>
    </row>
    <row r="5" ht="39.95" customHeight="true" spans="1:1">
      <c r="A5" t="s">
        <v>22</v>
      </c>
    </row>
    <row r="6" ht="39.95" customHeight="true" spans="1:6">
      <c r="A6" t="s">
        <v>23</v>
      </c>
      <c r="B6" t="s">
        <v>24</v>
      </c>
      <c r="E6" t="s">
        <v>25</v>
      </c>
      <c r="F6" t="s">
        <v>26</v>
      </c>
    </row>
    <row r="7" ht="39.95" customHeight="true" spans="1:6">
      <c r="A7" t="s">
        <v>27</v>
      </c>
      <c r="B7" t="s">
        <v>28</v>
      </c>
      <c r="E7" t="s">
        <v>25</v>
      </c>
      <c r="F7" t="s">
        <v>26</v>
      </c>
    </row>
    <row r="8" ht="39.95" customHeight="true" spans="1:6">
      <c r="A8" t="s">
        <v>29</v>
      </c>
      <c r="B8" t="s">
        <v>30</v>
      </c>
      <c r="E8" t="s">
        <v>25</v>
      </c>
      <c r="F8" t="s">
        <v>26</v>
      </c>
    </row>
    <row r="9" ht="39.95" customHeight="true" spans="1:6">
      <c r="A9" t="s">
        <v>31</v>
      </c>
      <c r="B9" t="s">
        <v>32</v>
      </c>
      <c r="E9" t="s">
        <v>25</v>
      </c>
      <c r="F9" t="s">
        <v>26</v>
      </c>
    </row>
    <row r="10" ht="39.95" customHeight="true" spans="1:6">
      <c r="A10" t="s">
        <v>33</v>
      </c>
      <c r="B10" t="s">
        <v>34</v>
      </c>
      <c r="E10" t="s">
        <v>35</v>
      </c>
      <c r="F10" t="s">
        <v>36</v>
      </c>
    </row>
    <row r="11" ht="39.95" customHeight="true" spans="1:6">
      <c r="A11" t="s">
        <v>37</v>
      </c>
      <c r="B11" t="s">
        <v>38</v>
      </c>
      <c r="E11" t="s">
        <v>35</v>
      </c>
      <c r="F11" t="s">
        <v>39</v>
      </c>
    </row>
    <row r="12" ht="39.95" customHeight="true" spans="1:1">
      <c r="A12" t="s">
        <v>40</v>
      </c>
    </row>
    <row r="13" ht="39.95" customHeight="true" spans="1:6">
      <c r="A13" t="s">
        <v>41</v>
      </c>
      <c r="B13" t="s">
        <v>42</v>
      </c>
      <c r="E13" t="s">
        <v>35</v>
      </c>
      <c r="F13" t="s">
        <v>26</v>
      </c>
    </row>
    <row r="14" ht="39.95" customHeight="true" spans="1:6">
      <c r="A14" t="s">
        <v>43</v>
      </c>
      <c r="B14" t="s">
        <v>44</v>
      </c>
      <c r="E14" t="s">
        <v>35</v>
      </c>
      <c r="F14" t="s">
        <v>26</v>
      </c>
    </row>
    <row r="15" ht="39.95" customHeight="true" spans="1:6">
      <c r="A15" t="s">
        <v>45</v>
      </c>
      <c r="B15" t="s">
        <v>46</v>
      </c>
      <c r="E15" t="s">
        <v>35</v>
      </c>
      <c r="F15" t="s">
        <v>47</v>
      </c>
    </row>
    <row r="16" ht="39.95" customHeight="true" spans="1:6">
      <c r="A16" t="s">
        <v>48</v>
      </c>
      <c r="B16" t="s">
        <v>49</v>
      </c>
      <c r="E16" t="s">
        <v>35</v>
      </c>
      <c r="F16" t="s">
        <v>39</v>
      </c>
    </row>
    <row r="17" ht="39.95" customHeight="true" spans="2:6">
      <c r="B17" t="s">
        <v>50</v>
      </c>
      <c r="E17" t="s">
        <v>35</v>
      </c>
      <c r="F17" t="s">
        <v>39</v>
      </c>
    </row>
    <row r="18" ht="39.95" customHeight="true" spans="1:10">
      <c r="A18" t="s">
        <v>51</v>
      </c>
      <c r="B18" t="s">
        <v>52</v>
      </c>
      <c r="E18" t="s">
        <v>35</v>
      </c>
      <c r="F18" t="s">
        <v>53</v>
      </c>
      <c r="G18" t="s">
        <v>54</v>
      </c>
      <c r="H18" t="s">
        <v>55</v>
      </c>
      <c r="J18">
        <v>20564</v>
      </c>
    </row>
    <row r="19" ht="39.95" customHeight="true" spans="1:10">
      <c r="A19" t="s">
        <v>56</v>
      </c>
      <c r="B19" t="s">
        <v>57</v>
      </c>
      <c r="E19" t="s">
        <v>25</v>
      </c>
      <c r="F19" t="s">
        <v>53</v>
      </c>
      <c r="G19" t="s">
        <v>54</v>
      </c>
      <c r="H19" t="s">
        <v>55</v>
      </c>
      <c r="J19">
        <v>100363.94</v>
      </c>
    </row>
    <row r="20" ht="39.95" customHeight="true" spans="2:10">
      <c r="B20" t="s">
        <v>58</v>
      </c>
      <c r="F20" t="s">
        <v>59</v>
      </c>
      <c r="J20">
        <f>SUM(J18:J19)</f>
        <v>120927.94</v>
      </c>
    </row>
    <row r="21" ht="39.95" customHeight="true" spans="2:4">
      <c r="B21" t="s">
        <v>213</v>
      </c>
      <c r="C21" t="s">
        <v>214</v>
      </c>
      <c r="D21" t="s">
        <v>215</v>
      </c>
    </row>
    <row r="22" ht="42" customHeight="true" spans="1:7">
      <c r="A22" t="s">
        <v>60</v>
      </c>
      <c r="B22" t="s">
        <v>216</v>
      </c>
      <c r="C22" t="s">
        <v>214</v>
      </c>
      <c r="D22" t="s">
        <v>215</v>
      </c>
      <c r="E22" t="s">
        <v>25</v>
      </c>
      <c r="F22" t="s">
        <v>62</v>
      </c>
      <c r="G22" t="s">
        <v>54</v>
      </c>
    </row>
    <row r="23" ht="39.95" customHeight="true" spans="2:7">
      <c r="B23" t="s">
        <v>217</v>
      </c>
      <c r="C23" t="s">
        <v>214</v>
      </c>
      <c r="D23" t="s">
        <v>218</v>
      </c>
      <c r="E23" t="s">
        <v>25</v>
      </c>
      <c r="F23" t="s">
        <v>62</v>
      </c>
      <c r="G23" t="s">
        <v>54</v>
      </c>
    </row>
    <row r="24" ht="39.95" customHeight="true" spans="1:7">
      <c r="A24" t="s">
        <v>63</v>
      </c>
      <c r="B24" t="s">
        <v>219</v>
      </c>
      <c r="E24" t="s">
        <v>25</v>
      </c>
      <c r="F24" t="s">
        <v>62</v>
      </c>
      <c r="G24" t="s">
        <v>54</v>
      </c>
    </row>
    <row r="25" ht="39.95" customHeight="true" spans="2:6">
      <c r="B25" t="s">
        <v>65</v>
      </c>
      <c r="F25" t="s">
        <v>66</v>
      </c>
    </row>
    <row r="26" ht="39.95" customHeight="true" spans="1:8">
      <c r="A26" t="s">
        <v>67</v>
      </c>
      <c r="B26" t="s">
        <v>68</v>
      </c>
      <c r="E26" t="s">
        <v>25</v>
      </c>
      <c r="F26" t="s">
        <v>69</v>
      </c>
      <c r="G26" t="s">
        <v>54</v>
      </c>
      <c r="H26" t="s">
        <v>55</v>
      </c>
    </row>
    <row r="27" ht="39.95" customHeight="true" spans="1:7">
      <c r="A27" t="s">
        <v>70</v>
      </c>
      <c r="B27" t="s">
        <v>71</v>
      </c>
      <c r="E27" t="s">
        <v>25</v>
      </c>
      <c r="F27" t="s">
        <v>72</v>
      </c>
      <c r="G27" t="s">
        <v>54</v>
      </c>
    </row>
    <row r="28" ht="39.95" customHeight="true" spans="2:4">
      <c r="B28" t="s">
        <v>220</v>
      </c>
      <c r="C28" t="s">
        <v>214</v>
      </c>
      <c r="D28" t="s">
        <v>221</v>
      </c>
    </row>
    <row r="29" ht="39.95" customHeight="true" spans="1:6">
      <c r="A29" t="s">
        <v>73</v>
      </c>
      <c r="B29" t="s">
        <v>74</v>
      </c>
      <c r="F29" t="s">
        <v>75</v>
      </c>
    </row>
    <row r="30" ht="39.95" customHeight="true" spans="1:8">
      <c r="A30" t="s">
        <v>76</v>
      </c>
      <c r="B30" t="s">
        <v>77</v>
      </c>
      <c r="E30" t="s">
        <v>35</v>
      </c>
      <c r="F30" t="s">
        <v>53</v>
      </c>
      <c r="G30" t="s">
        <v>54</v>
      </c>
      <c r="H30" t="s">
        <v>55</v>
      </c>
    </row>
    <row r="31" ht="39.95" customHeight="true" spans="1:8">
      <c r="A31" t="s">
        <v>78</v>
      </c>
      <c r="B31" t="s">
        <v>79</v>
      </c>
      <c r="E31" t="s">
        <v>25</v>
      </c>
      <c r="F31" t="s">
        <v>53</v>
      </c>
      <c r="G31" t="s">
        <v>54</v>
      </c>
      <c r="H31" t="s">
        <v>55</v>
      </c>
    </row>
    <row r="32" ht="39.95" customHeight="true" spans="2:6">
      <c r="B32" t="s">
        <v>80</v>
      </c>
      <c r="F32" t="s">
        <v>53</v>
      </c>
    </row>
    <row r="33" ht="39.95" customHeight="true" spans="1:8">
      <c r="A33" t="s">
        <v>81</v>
      </c>
      <c r="B33" t="s">
        <v>82</v>
      </c>
      <c r="E33" t="s">
        <v>35</v>
      </c>
      <c r="F33" t="s">
        <v>53</v>
      </c>
      <c r="G33" t="s">
        <v>54</v>
      </c>
      <c r="H33" t="s">
        <v>55</v>
      </c>
    </row>
    <row r="34" ht="39.95" customHeight="true" spans="1:6">
      <c r="A34" t="s">
        <v>83</v>
      </c>
      <c r="B34" t="s">
        <v>84</v>
      </c>
      <c r="E34" t="s">
        <v>35</v>
      </c>
      <c r="F34" t="s">
        <v>85</v>
      </c>
    </row>
    <row r="35" ht="39.95" customHeight="true" spans="1:7">
      <c r="A35" t="s">
        <v>86</v>
      </c>
      <c r="B35" t="s">
        <v>87</v>
      </c>
      <c r="E35" t="s">
        <v>88</v>
      </c>
      <c r="F35" t="s">
        <v>59</v>
      </c>
      <c r="G35" t="s">
        <v>54</v>
      </c>
    </row>
    <row r="36" ht="39.95" customHeight="true" spans="1:7">
      <c r="A36" t="s">
        <v>89</v>
      </c>
      <c r="B36" t="s">
        <v>90</v>
      </c>
      <c r="E36" t="s">
        <v>88</v>
      </c>
      <c r="F36" t="s">
        <v>59</v>
      </c>
      <c r="G36" t="s">
        <v>54</v>
      </c>
    </row>
    <row r="37" ht="39.95" customHeight="true" spans="2:6">
      <c r="B37" t="s">
        <v>91</v>
      </c>
      <c r="F37" t="s">
        <v>66</v>
      </c>
    </row>
    <row r="38" ht="39.95" customHeight="true" spans="1:1">
      <c r="A38" t="s">
        <v>92</v>
      </c>
    </row>
    <row r="39" ht="39.95" customHeight="true" spans="1:6">
      <c r="A39" t="s">
        <v>93</v>
      </c>
      <c r="B39" t="s">
        <v>94</v>
      </c>
      <c r="E39" t="s">
        <v>25</v>
      </c>
      <c r="F39" t="s">
        <v>26</v>
      </c>
    </row>
    <row r="40" ht="39.95" customHeight="true" spans="1:6">
      <c r="A40" t="s">
        <v>95</v>
      </c>
      <c r="B40" t="s">
        <v>96</v>
      </c>
      <c r="E40" t="s">
        <v>25</v>
      </c>
      <c r="F40" t="s">
        <v>26</v>
      </c>
    </row>
    <row r="41" ht="39.95" customHeight="true" spans="1:6">
      <c r="A41" t="s">
        <v>97</v>
      </c>
      <c r="B41" t="s">
        <v>98</v>
      </c>
      <c r="E41" t="s">
        <v>35</v>
      </c>
      <c r="F41" t="s">
        <v>85</v>
      </c>
    </row>
    <row r="42" ht="39.95" customHeight="true" spans="1:6">
      <c r="A42" t="s">
        <v>99</v>
      </c>
      <c r="B42" t="s">
        <v>100</v>
      </c>
      <c r="E42" t="s">
        <v>35</v>
      </c>
      <c r="F42" t="s">
        <v>85</v>
      </c>
    </row>
    <row r="43" ht="39.95" customHeight="true" spans="1:6">
      <c r="A43" t="s">
        <v>101</v>
      </c>
      <c r="B43" t="s">
        <v>102</v>
      </c>
      <c r="E43" t="s">
        <v>35</v>
      </c>
      <c r="F43" t="s">
        <v>26</v>
      </c>
    </row>
    <row r="44" ht="39.95" customHeight="true" spans="1:6">
      <c r="A44" t="s">
        <v>103</v>
      </c>
      <c r="B44" t="s">
        <v>104</v>
      </c>
      <c r="E44" t="s">
        <v>35</v>
      </c>
      <c r="F44" t="s">
        <v>26</v>
      </c>
    </row>
    <row r="45" ht="39.95" customHeight="true" spans="1:6">
      <c r="A45" t="s">
        <v>105</v>
      </c>
      <c r="B45" t="s">
        <v>106</v>
      </c>
      <c r="E45" t="s">
        <v>35</v>
      </c>
      <c r="F45" t="s">
        <v>85</v>
      </c>
    </row>
    <row r="46" ht="39.95" customHeight="true" spans="1:6">
      <c r="A46" t="s">
        <v>107</v>
      </c>
      <c r="B46" t="s">
        <v>108</v>
      </c>
      <c r="E46" t="s">
        <v>35</v>
      </c>
      <c r="F46" t="s">
        <v>85</v>
      </c>
    </row>
    <row r="47" ht="39.95" customHeight="true" spans="1:6">
      <c r="A47" t="s">
        <v>109</v>
      </c>
      <c r="B47" t="s">
        <v>110</v>
      </c>
      <c r="E47" t="s">
        <v>35</v>
      </c>
      <c r="F47" t="s">
        <v>85</v>
      </c>
    </row>
    <row r="48" ht="39.95" customHeight="true" spans="1:6">
      <c r="A48" t="s">
        <v>111</v>
      </c>
      <c r="B48" t="s">
        <v>112</v>
      </c>
      <c r="E48" t="s">
        <v>35</v>
      </c>
      <c r="F48" t="s">
        <v>85</v>
      </c>
    </row>
    <row r="49" ht="39.95" customHeight="true" spans="1:6">
      <c r="A49" t="s">
        <v>113</v>
      </c>
      <c r="B49" t="s">
        <v>114</v>
      </c>
      <c r="E49" t="s">
        <v>35</v>
      </c>
      <c r="F49" t="s">
        <v>85</v>
      </c>
    </row>
    <row r="50" ht="39.95" customHeight="true" spans="1:6">
      <c r="A50" t="s">
        <v>115</v>
      </c>
      <c r="B50" t="s">
        <v>116</v>
      </c>
      <c r="E50" t="s">
        <v>35</v>
      </c>
      <c r="F50" t="s">
        <v>85</v>
      </c>
    </row>
    <row r="51" ht="39.95" customHeight="true" spans="2:4">
      <c r="B51" t="s">
        <v>222</v>
      </c>
      <c r="C51" t="s">
        <v>214</v>
      </c>
      <c r="D51" t="s">
        <v>223</v>
      </c>
    </row>
    <row r="52" spans="1:6">
      <c r="A52" t="s">
        <v>117</v>
      </c>
      <c r="B52" t="s">
        <v>118</v>
      </c>
      <c r="E52" t="s">
        <v>25</v>
      </c>
      <c r="F52" t="s">
        <v>85</v>
      </c>
    </row>
    <row r="53" spans="2:4">
      <c r="B53" t="s">
        <v>224</v>
      </c>
      <c r="C53" t="s">
        <v>214</v>
      </c>
      <c r="D53" t="s">
        <v>225</v>
      </c>
    </row>
    <row r="54" ht="39.95" customHeight="true" spans="1:6">
      <c r="A54" t="s">
        <v>119</v>
      </c>
      <c r="F54" t="s">
        <v>120</v>
      </c>
    </row>
    <row r="55" ht="39.95" customHeight="true" spans="1:6">
      <c r="A55" t="s">
        <v>121</v>
      </c>
      <c r="B55" t="s">
        <v>122</v>
      </c>
      <c r="E55" t="s">
        <v>35</v>
      </c>
      <c r="F55" t="s">
        <v>120</v>
      </c>
    </row>
    <row r="56" ht="39.95" customHeight="true" spans="1:6">
      <c r="A56" t="s">
        <v>123</v>
      </c>
      <c r="B56" t="s">
        <v>124</v>
      </c>
      <c r="E56" t="s">
        <v>35</v>
      </c>
      <c r="F56" t="s">
        <v>120</v>
      </c>
    </row>
    <row r="57" ht="39.95" customHeight="true" spans="1:6">
      <c r="A57" t="s">
        <v>125</v>
      </c>
      <c r="B57" t="s">
        <v>126</v>
      </c>
      <c r="E57" t="s">
        <v>35</v>
      </c>
      <c r="F57" t="s">
        <v>120</v>
      </c>
    </row>
    <row r="58" ht="39.95" customHeight="true" spans="1:6">
      <c r="A58" t="s">
        <v>127</v>
      </c>
      <c r="B58" t="s">
        <v>128</v>
      </c>
      <c r="E58" t="s">
        <v>35</v>
      </c>
      <c r="F58" t="s">
        <v>120</v>
      </c>
    </row>
    <row r="59" ht="39.95" customHeight="true" spans="1:6">
      <c r="A59" t="s">
        <v>129</v>
      </c>
      <c r="B59" t="s">
        <v>130</v>
      </c>
      <c r="E59" t="s">
        <v>35</v>
      </c>
      <c r="F59" t="s">
        <v>120</v>
      </c>
    </row>
    <row r="60" ht="39.95" customHeight="true" spans="1:6">
      <c r="A60" t="s">
        <v>131</v>
      </c>
      <c r="B60" t="s">
        <v>132</v>
      </c>
      <c r="E60" t="s">
        <v>35</v>
      </c>
      <c r="F60" t="s">
        <v>120</v>
      </c>
    </row>
    <row r="61" ht="39.95" customHeight="true" spans="1:6">
      <c r="A61" t="s">
        <v>133</v>
      </c>
      <c r="B61" t="s">
        <v>134</v>
      </c>
      <c r="E61" t="s">
        <v>35</v>
      </c>
      <c r="F61" t="s">
        <v>120</v>
      </c>
    </row>
    <row r="62" ht="39.95" customHeight="true" spans="1:6">
      <c r="A62" t="s">
        <v>135</v>
      </c>
      <c r="B62" t="s">
        <v>136</v>
      </c>
      <c r="E62" t="s">
        <v>35</v>
      </c>
      <c r="F62" t="s">
        <v>120</v>
      </c>
    </row>
    <row r="63" ht="39.95" customHeight="true" spans="1:6">
      <c r="A63" t="s">
        <v>137</v>
      </c>
      <c r="B63" t="s">
        <v>138</v>
      </c>
      <c r="E63" t="s">
        <v>35</v>
      </c>
      <c r="F63" t="s">
        <v>120</v>
      </c>
    </row>
    <row r="64" ht="39.95" customHeight="true" spans="1:6">
      <c r="A64" t="s">
        <v>139</v>
      </c>
      <c r="B64" t="s">
        <v>140</v>
      </c>
      <c r="E64" t="s">
        <v>35</v>
      </c>
      <c r="F64" t="s">
        <v>120</v>
      </c>
    </row>
    <row r="65" ht="39.95" customHeight="true" spans="1:6">
      <c r="A65" t="s">
        <v>141</v>
      </c>
      <c r="B65" t="s">
        <v>142</v>
      </c>
      <c r="E65" t="s">
        <v>35</v>
      </c>
      <c r="F65" t="s">
        <v>120</v>
      </c>
    </row>
    <row r="66" ht="39.95" customHeight="true" spans="1:6">
      <c r="A66" t="s">
        <v>143</v>
      </c>
      <c r="B66" t="s">
        <v>144</v>
      </c>
      <c r="E66" t="s">
        <v>35</v>
      </c>
      <c r="F66" t="s">
        <v>120</v>
      </c>
    </row>
    <row r="67" ht="39.95" customHeight="true" spans="1:6">
      <c r="A67" t="s">
        <v>145</v>
      </c>
      <c r="B67" t="s">
        <v>146</v>
      </c>
      <c r="E67" t="s">
        <v>35</v>
      </c>
      <c r="F67" t="s">
        <v>120</v>
      </c>
    </row>
    <row r="68" ht="39.95" customHeight="true" spans="1:6">
      <c r="A68" t="s">
        <v>147</v>
      </c>
      <c r="B68" t="s">
        <v>148</v>
      </c>
      <c r="E68" t="s">
        <v>35</v>
      </c>
      <c r="F68" t="s">
        <v>120</v>
      </c>
    </row>
    <row r="69" ht="39.95" customHeight="true" spans="1:6">
      <c r="A69" t="s">
        <v>149</v>
      </c>
      <c r="F69" t="s">
        <v>150</v>
      </c>
    </row>
    <row r="70" ht="39.95" customHeight="true" spans="1:6">
      <c r="A70" t="s">
        <v>151</v>
      </c>
      <c r="B70" t="s">
        <v>152</v>
      </c>
      <c r="E70" t="s">
        <v>35</v>
      </c>
      <c r="F70" t="s">
        <v>150</v>
      </c>
    </row>
    <row r="71" ht="39.95" customHeight="true" spans="1:6">
      <c r="A71" t="s">
        <v>153</v>
      </c>
      <c r="B71" t="s">
        <v>154</v>
      </c>
      <c r="E71" t="s">
        <v>35</v>
      </c>
      <c r="F71" t="s">
        <v>150</v>
      </c>
    </row>
    <row r="72" ht="39.95" customHeight="true" spans="1:6">
      <c r="A72" t="s">
        <v>155</v>
      </c>
      <c r="B72" t="s">
        <v>156</v>
      </c>
      <c r="E72" t="s">
        <v>35</v>
      </c>
      <c r="F72" t="s">
        <v>150</v>
      </c>
    </row>
    <row r="73" ht="39.95" customHeight="true" spans="1:6">
      <c r="A73" t="s">
        <v>157</v>
      </c>
      <c r="B73" t="s">
        <v>158</v>
      </c>
      <c r="E73" t="s">
        <v>35</v>
      </c>
      <c r="F73" t="s">
        <v>150</v>
      </c>
    </row>
    <row r="74" ht="39.95" customHeight="true" spans="1:6">
      <c r="A74" t="s">
        <v>159</v>
      </c>
      <c r="B74" t="s">
        <v>160</v>
      </c>
      <c r="E74" t="s">
        <v>35</v>
      </c>
      <c r="F74" t="s">
        <v>150</v>
      </c>
    </row>
    <row r="75" ht="39.95" customHeight="true" spans="1:6">
      <c r="A75" t="s">
        <v>161</v>
      </c>
      <c r="B75" t="s">
        <v>162</v>
      </c>
      <c r="E75" t="s">
        <v>35</v>
      </c>
      <c r="F75" t="s">
        <v>150</v>
      </c>
    </row>
    <row r="76" ht="39.95" customHeight="true" spans="1:6">
      <c r="A76" t="s">
        <v>163</v>
      </c>
      <c r="B76" t="s">
        <v>164</v>
      </c>
      <c r="E76" t="s">
        <v>35</v>
      </c>
      <c r="F76" t="s">
        <v>150</v>
      </c>
    </row>
    <row r="77" ht="39.95" customHeight="true" spans="1:6">
      <c r="A77" t="s">
        <v>165</v>
      </c>
      <c r="B77" t="s">
        <v>166</v>
      </c>
      <c r="E77" t="s">
        <v>35</v>
      </c>
      <c r="F77" t="s">
        <v>150</v>
      </c>
    </row>
    <row r="78" ht="39.95" customHeight="true" spans="1:6">
      <c r="A78" t="s">
        <v>167</v>
      </c>
      <c r="B78" t="s">
        <v>168</v>
      </c>
      <c r="E78" t="s">
        <v>35</v>
      </c>
      <c r="F78" t="s">
        <v>150</v>
      </c>
    </row>
    <row r="79" ht="39.95" customHeight="true" spans="1:6">
      <c r="A79" t="s">
        <v>169</v>
      </c>
      <c r="B79" t="s">
        <v>170</v>
      </c>
      <c r="E79" t="s">
        <v>35</v>
      </c>
      <c r="F79" t="s">
        <v>150</v>
      </c>
    </row>
    <row r="80" ht="39.95" customHeight="true" spans="1:6">
      <c r="A80" t="s">
        <v>171</v>
      </c>
      <c r="B80" t="s">
        <v>172</v>
      </c>
      <c r="E80" t="s">
        <v>35</v>
      </c>
      <c r="F80" t="s">
        <v>150</v>
      </c>
    </row>
    <row r="81" ht="39.95" customHeight="true" spans="1:6">
      <c r="A81" t="s">
        <v>173</v>
      </c>
      <c r="B81" t="s">
        <v>174</v>
      </c>
      <c r="E81" t="s">
        <v>35</v>
      </c>
      <c r="F81" t="s">
        <v>150</v>
      </c>
    </row>
    <row r="82" ht="39.95" customHeight="true" spans="1:6">
      <c r="A82" t="s">
        <v>175</v>
      </c>
      <c r="B82" t="s">
        <v>176</v>
      </c>
      <c r="E82" t="s">
        <v>35</v>
      </c>
      <c r="F82" t="s">
        <v>150</v>
      </c>
    </row>
    <row r="83" ht="39.95" customHeight="true" spans="1:6">
      <c r="A83" t="s">
        <v>177</v>
      </c>
      <c r="B83" t="s">
        <v>178</v>
      </c>
      <c r="E83" t="s">
        <v>35</v>
      </c>
      <c r="F83" t="s">
        <v>150</v>
      </c>
    </row>
    <row r="84" ht="39.95" customHeight="true" spans="1:6">
      <c r="A84" t="s">
        <v>179</v>
      </c>
      <c r="B84" t="s">
        <v>180</v>
      </c>
      <c r="E84" t="s">
        <v>35</v>
      </c>
      <c r="F84" t="s">
        <v>150</v>
      </c>
    </row>
    <row r="85" ht="39.95" customHeight="true" spans="1:6">
      <c r="A85" t="s">
        <v>181</v>
      </c>
      <c r="B85" t="s">
        <v>182</v>
      </c>
      <c r="E85" t="s">
        <v>35</v>
      </c>
      <c r="F85" t="s">
        <v>150</v>
      </c>
    </row>
    <row r="86" ht="39.95" customHeight="true" spans="1:5">
      <c r="A86" t="s">
        <v>183</v>
      </c>
      <c r="E86" t="s">
        <v>35</v>
      </c>
    </row>
    <row r="87" ht="39.95" customHeight="true" spans="1:9">
      <c r="A87" t="s">
        <v>184</v>
      </c>
      <c r="B87" t="s">
        <v>226</v>
      </c>
      <c r="C87" t="s">
        <v>227</v>
      </c>
      <c r="E87" t="s">
        <v>35</v>
      </c>
      <c r="F87" t="s">
        <v>186</v>
      </c>
      <c r="I87" t="s">
        <v>228</v>
      </c>
    </row>
    <row r="88" ht="39.95" customHeight="true" spans="1:9">
      <c r="A88" t="s">
        <v>187</v>
      </c>
      <c r="B88" t="s">
        <v>229</v>
      </c>
      <c r="C88" t="s">
        <v>227</v>
      </c>
      <c r="E88" t="s">
        <v>35</v>
      </c>
      <c r="F88" t="s">
        <v>186</v>
      </c>
      <c r="I88" t="s">
        <v>230</v>
      </c>
    </row>
    <row r="89" ht="39.95" customHeight="true" spans="1:9">
      <c r="A89" t="s">
        <v>189</v>
      </c>
      <c r="B89" t="s">
        <v>231</v>
      </c>
      <c r="C89" t="s">
        <v>227</v>
      </c>
      <c r="E89" t="s">
        <v>35</v>
      </c>
      <c r="F89" t="s">
        <v>186</v>
      </c>
      <c r="I89" t="s">
        <v>232</v>
      </c>
    </row>
    <row r="90" ht="39.95" customHeight="true" spans="1:9">
      <c r="A90" t="s">
        <v>191</v>
      </c>
      <c r="B90" t="s">
        <v>233</v>
      </c>
      <c r="C90" t="s">
        <v>227</v>
      </c>
      <c r="E90" t="s">
        <v>35</v>
      </c>
      <c r="F90" t="s">
        <v>186</v>
      </c>
      <c r="I90" t="s">
        <v>234</v>
      </c>
    </row>
    <row r="91" ht="39.95" customHeight="true" spans="2:3">
      <c r="B91" t="s">
        <v>235</v>
      </c>
      <c r="C91" t="s">
        <v>214</v>
      </c>
    </row>
    <row r="92" ht="39.95" customHeight="true" spans="2:3">
      <c r="B92" t="s">
        <v>236</v>
      </c>
      <c r="C92" t="s">
        <v>214</v>
      </c>
    </row>
    <row r="93" ht="39.95" customHeight="true" spans="2:3">
      <c r="B93" t="s">
        <v>237</v>
      </c>
      <c r="C93" t="s">
        <v>214</v>
      </c>
    </row>
    <row r="94" ht="39.95" customHeight="true" spans="1:9">
      <c r="A94" t="s">
        <v>193</v>
      </c>
      <c r="I94" t="s">
        <v>238</v>
      </c>
    </row>
    <row r="95" ht="39.95" customHeight="true" spans="1:9">
      <c r="A95" t="s">
        <v>194</v>
      </c>
      <c r="B95" t="s">
        <v>195</v>
      </c>
      <c r="E95" t="s">
        <v>35</v>
      </c>
      <c r="F95" t="s">
        <v>196</v>
      </c>
      <c r="I95" t="s">
        <v>239</v>
      </c>
    </row>
    <row r="96" ht="39.95" customHeight="true" spans="1:9">
      <c r="A96" t="s">
        <v>197</v>
      </c>
      <c r="B96" t="s">
        <v>198</v>
      </c>
      <c r="F96" t="s">
        <v>196</v>
      </c>
      <c r="I96" t="s">
        <v>240</v>
      </c>
    </row>
    <row r="97" ht="39.95" customHeight="true" spans="1:6">
      <c r="A97" t="s">
        <v>199</v>
      </c>
      <c r="B97" t="s">
        <v>200</v>
      </c>
      <c r="E97" t="s">
        <v>35</v>
      </c>
      <c r="F97" t="s">
        <v>53</v>
      </c>
    </row>
    <row r="98" ht="39.95" customHeight="true" spans="1:6">
      <c r="A98" t="s">
        <v>201</v>
      </c>
      <c r="B98" t="s">
        <v>202</v>
      </c>
      <c r="E98" t="s">
        <v>35</v>
      </c>
      <c r="F98" t="s">
        <v>53</v>
      </c>
    </row>
    <row r="99" ht="39.95" customHeight="true" spans="1:6">
      <c r="A99" t="s">
        <v>203</v>
      </c>
      <c r="B99" t="s">
        <v>204</v>
      </c>
      <c r="E99" t="s">
        <v>35</v>
      </c>
      <c r="F99" t="s">
        <v>39</v>
      </c>
    </row>
    <row r="100" ht="39.95" customHeight="true" spans="1:6">
      <c r="A100" t="s">
        <v>205</v>
      </c>
      <c r="B100" t="s">
        <v>206</v>
      </c>
      <c r="E100" t="s">
        <v>35</v>
      </c>
      <c r="F100" t="s">
        <v>186</v>
      </c>
    </row>
    <row r="101" ht="39.95" customHeight="true" spans="2:4">
      <c r="B101" t="s">
        <v>241</v>
      </c>
      <c r="C101" t="s">
        <v>214</v>
      </c>
      <c r="D101" t="s">
        <v>242</v>
      </c>
    </row>
    <row r="102" ht="39.95" customHeight="true" spans="1:1">
      <c r="A102" t="s">
        <v>207</v>
      </c>
    </row>
    <row r="103" ht="39.95" customHeight="true" spans="2:6">
      <c r="B103" t="s">
        <v>208</v>
      </c>
      <c r="F103" t="s">
        <v>209</v>
      </c>
    </row>
  </sheetData>
  <mergeCells count="2">
    <mergeCell ref="A1:H1"/>
    <mergeCell ref="A2:B2"/>
  </mergeCells>
  <pageMargins left="0.75" right="0.55" top="0.79" bottom="0.98" header="0.51" footer="0.51"/>
  <pageSetup paperSize="9" scale="37" fitToHeight="0" orientation="portrait" blackAndWhite="true" useFirstPageNumber="true"/>
  <headerFooter alignWithMargins="0">
    <oddFooter>&amp;C第 &amp;P 页</oddFooter>
    <evenFooter>&amp;L—&amp;P—</even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20"/>
  <sheetViews>
    <sheetView workbookViewId="0">
      <selection activeCell="E17" sqref="E17"/>
    </sheetView>
  </sheetViews>
  <sheetFormatPr defaultColWidth="9" defaultRowHeight="15.75" outlineLevelCol="1"/>
  <cols>
    <col min="1" max="1" width="45.75" customWidth="true"/>
    <col min="2" max="2" width="24" customWidth="true"/>
  </cols>
  <sheetData>
    <row r="1" ht="19.5" customHeight="true" spans="2:2">
      <c r="B1" s="4" t="s">
        <v>1931</v>
      </c>
    </row>
    <row r="2" ht="22.5" customHeight="true" spans="1:2">
      <c r="A2" s="5" t="s">
        <v>1932</v>
      </c>
      <c r="B2" s="6"/>
    </row>
    <row r="3" ht="24" customHeight="true" spans="2:2">
      <c r="B3" s="4" t="s">
        <v>319</v>
      </c>
    </row>
    <row r="4" ht="24.95" hidden="true" customHeight="true" spans="1:1">
      <c r="A4" t="s">
        <v>1933</v>
      </c>
    </row>
    <row r="5" ht="45" customHeight="true" spans="1:2">
      <c r="A5" s="8" t="s">
        <v>1920</v>
      </c>
      <c r="B5" s="8" t="s">
        <v>321</v>
      </c>
    </row>
    <row r="6" ht="24.95" customHeight="true" spans="1:2">
      <c r="A6" s="8" t="s">
        <v>1934</v>
      </c>
      <c r="B6" s="8">
        <v>91</v>
      </c>
    </row>
    <row r="7" ht="24.95" customHeight="true" spans="1:2">
      <c r="A7" s="8" t="s">
        <v>1935</v>
      </c>
      <c r="B7" s="8"/>
    </row>
    <row r="8" ht="24.95" customHeight="true" spans="1:2">
      <c r="A8" s="8" t="s">
        <v>1936</v>
      </c>
      <c r="B8" s="8"/>
    </row>
    <row r="9" ht="24.95" customHeight="true" spans="1:2">
      <c r="A9" s="8" t="s">
        <v>1937</v>
      </c>
      <c r="B9" s="8"/>
    </row>
    <row r="10" ht="24.95" customHeight="true" spans="1:2">
      <c r="A10" s="8" t="s">
        <v>1938</v>
      </c>
      <c r="B10" s="8">
        <v>91</v>
      </c>
    </row>
    <row r="11" ht="24.95" customHeight="true" spans="1:2">
      <c r="A11" s="8" t="s">
        <v>1939</v>
      </c>
      <c r="B11" s="8">
        <v>819</v>
      </c>
    </row>
    <row r="12" ht="24.95" customHeight="true" spans="1:2">
      <c r="A12" s="8" t="s">
        <v>1940</v>
      </c>
      <c r="B12" s="8">
        <v>819</v>
      </c>
    </row>
    <row r="13" ht="24.95" customHeight="true" spans="1:2">
      <c r="A13" s="8" t="s">
        <v>1941</v>
      </c>
      <c r="B13" s="8"/>
    </row>
    <row r="14" ht="24.95" customHeight="true" spans="1:2">
      <c r="A14" s="8"/>
      <c r="B14" s="8"/>
    </row>
    <row r="15" ht="24.95" customHeight="true" spans="1:2">
      <c r="A15" s="8"/>
      <c r="B15" s="8"/>
    </row>
    <row r="16" ht="24.95" customHeight="true" spans="1:2">
      <c r="A16" s="8" t="s">
        <v>1942</v>
      </c>
      <c r="B16" s="8">
        <v>910</v>
      </c>
    </row>
    <row r="17" ht="24.95" customHeight="true" spans="1:2">
      <c r="A17" s="8" t="s">
        <v>1943</v>
      </c>
      <c r="B17" s="8"/>
    </row>
    <row r="18" ht="24.95" customHeight="true" spans="1:2">
      <c r="A18" s="8" t="s">
        <v>421</v>
      </c>
      <c r="B18" s="8">
        <v>910</v>
      </c>
    </row>
    <row r="19" ht="27" customHeight="true" spans="1:1">
      <c r="A19" t="s">
        <v>1944</v>
      </c>
    </row>
    <row r="20" ht="21" customHeight="true"/>
  </sheetData>
  <mergeCells count="3">
    <mergeCell ref="A2:B2"/>
    <mergeCell ref="A4:B4"/>
    <mergeCell ref="A19:B19"/>
  </mergeCells>
  <printOptions horizontalCentered="true"/>
  <pageMargins left="0.75" right="0.55" top="0.79" bottom="0.98" header="0.51" footer="0.51"/>
  <pageSetup paperSize="9" fitToHeight="0" orientation="portrait" blackAndWhite="true" horizontalDpi="600"/>
  <headerFooter alignWithMargins="0">
    <evenFooter>&amp;L—&amp;P—</even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52"/>
  <sheetViews>
    <sheetView view="pageBreakPreview" zoomScaleNormal="100" zoomScaleSheetLayoutView="100" workbookViewId="0">
      <selection activeCell="B5" sqref="B5"/>
    </sheetView>
  </sheetViews>
  <sheetFormatPr defaultColWidth="9" defaultRowHeight="15.75" outlineLevelCol="1"/>
  <cols>
    <col min="1" max="1" width="46.875" customWidth="true"/>
    <col min="2" max="2" width="28.5" customWidth="true"/>
    <col min="5" max="5" width="8.5" customWidth="true"/>
    <col min="232" max="232" width="39.625" customWidth="true"/>
    <col min="233" max="235" width="15.25" customWidth="true"/>
    <col min="236" max="236" width="15" customWidth="true"/>
  </cols>
  <sheetData>
    <row r="1" spans="2:2">
      <c r="B1" s="4" t="s">
        <v>1945</v>
      </c>
    </row>
    <row r="2" spans="1:2">
      <c r="A2" s="5" t="s">
        <v>1946</v>
      </c>
      <c r="B2" s="6"/>
    </row>
    <row r="3" ht="20.25" customHeight="true" spans="2:2">
      <c r="B3" s="4" t="s">
        <v>319</v>
      </c>
    </row>
    <row r="4" ht="21" customHeight="true" spans="1:2">
      <c r="A4" s="8" t="s">
        <v>1947</v>
      </c>
      <c r="B4" s="8" t="s">
        <v>321</v>
      </c>
    </row>
    <row r="5" ht="21" customHeight="true" spans="1:2">
      <c r="A5" s="8" t="s">
        <v>1948</v>
      </c>
      <c r="B5" s="8">
        <v>155560.18</v>
      </c>
    </row>
    <row r="6" ht="21" customHeight="true" spans="1:2">
      <c r="A6" s="8" t="s">
        <v>1949</v>
      </c>
      <c r="B6" s="8">
        <v>121805.77</v>
      </c>
    </row>
    <row r="7" ht="21" customHeight="true" spans="1:2">
      <c r="A7" s="8" t="s">
        <v>1950</v>
      </c>
      <c r="B7" s="8">
        <v>27824.11</v>
      </c>
    </row>
    <row r="8" ht="21" customHeight="true" spans="1:2">
      <c r="A8" s="8" t="s">
        <v>1951</v>
      </c>
      <c r="B8" s="8">
        <v>3082</v>
      </c>
    </row>
    <row r="9" ht="21" customHeight="true" spans="1:2">
      <c r="A9" s="8" t="s">
        <v>1952</v>
      </c>
      <c r="B9" s="8">
        <v>776.72</v>
      </c>
    </row>
    <row r="10" ht="21" customHeight="true" spans="1:2">
      <c r="A10" s="8" t="s">
        <v>1953</v>
      </c>
      <c r="B10" s="8">
        <v>100.78</v>
      </c>
    </row>
    <row r="11" ht="21" customHeight="true" spans="1:2">
      <c r="A11" s="8" t="s">
        <v>1954</v>
      </c>
      <c r="B11" s="8">
        <v>1970.8</v>
      </c>
    </row>
    <row r="12" ht="21" customHeight="true" spans="1:2">
      <c r="A12" s="8" t="s">
        <v>1955</v>
      </c>
      <c r="B12" s="8">
        <v>39680.9</v>
      </c>
    </row>
    <row r="13" ht="21" customHeight="true" spans="1:2">
      <c r="A13" s="8" t="s">
        <v>1949</v>
      </c>
      <c r="B13" s="8">
        <v>35000</v>
      </c>
    </row>
    <row r="14" ht="21" customHeight="true" spans="1:2">
      <c r="A14" s="8" t="s">
        <v>1950</v>
      </c>
      <c r="B14" s="8"/>
    </row>
    <row r="15" ht="21" customHeight="true" spans="1:2">
      <c r="A15" s="8" t="s">
        <v>1956</v>
      </c>
      <c r="B15" s="8">
        <v>2031.32</v>
      </c>
    </row>
    <row r="16" ht="21" customHeight="true" spans="1:2">
      <c r="A16" s="8" t="s">
        <v>1952</v>
      </c>
      <c r="B16" s="8">
        <v>746.8</v>
      </c>
    </row>
    <row r="17" ht="21" customHeight="true" spans="1:2">
      <c r="A17" s="8" t="s">
        <v>1953</v>
      </c>
      <c r="B17" s="8">
        <v>100.78</v>
      </c>
    </row>
    <row r="18" ht="21" customHeight="true" spans="1:2">
      <c r="A18" s="8" t="s">
        <v>1957</v>
      </c>
      <c r="B18" s="8">
        <v>1802</v>
      </c>
    </row>
    <row r="19" ht="21" customHeight="true" spans="1:2">
      <c r="A19" s="8" t="s">
        <v>1958</v>
      </c>
      <c r="B19" s="8">
        <v>1287.95</v>
      </c>
    </row>
    <row r="20" ht="21" customHeight="true" spans="1:2">
      <c r="A20" s="8" t="s">
        <v>1949</v>
      </c>
      <c r="B20" s="8">
        <v>1029.77</v>
      </c>
    </row>
    <row r="21" ht="21" customHeight="true" spans="1:2">
      <c r="A21" s="8" t="s">
        <v>1950</v>
      </c>
      <c r="B21" s="8"/>
    </row>
    <row r="22" ht="21" customHeight="true" spans="1:2">
      <c r="A22" s="8" t="s">
        <v>1951</v>
      </c>
      <c r="B22" s="8">
        <v>237.78</v>
      </c>
    </row>
    <row r="23" ht="21" customHeight="true" spans="1:2">
      <c r="A23" s="8" t="s">
        <v>1957</v>
      </c>
      <c r="B23" s="8">
        <v>20.4</v>
      </c>
    </row>
    <row r="24" ht="21" customHeight="true" spans="1:2">
      <c r="A24" s="8" t="s">
        <v>1959</v>
      </c>
      <c r="B24" s="8">
        <v>14670.39</v>
      </c>
    </row>
    <row r="25" ht="21" customHeight="true" spans="1:2">
      <c r="A25" s="8" t="s">
        <v>1949</v>
      </c>
      <c r="B25" s="8">
        <v>14414.78</v>
      </c>
    </row>
    <row r="26" ht="21" customHeight="true" spans="1:2">
      <c r="A26" s="8" t="s">
        <v>1950</v>
      </c>
      <c r="B26" s="8">
        <v>57.62</v>
      </c>
    </row>
    <row r="27" ht="21" customHeight="true" spans="1:2">
      <c r="A27" s="8" t="s">
        <v>1951</v>
      </c>
      <c r="B27" s="8">
        <v>192.49</v>
      </c>
    </row>
    <row r="28" ht="21" customHeight="true" spans="1:2">
      <c r="A28" s="8" t="s">
        <v>1952</v>
      </c>
      <c r="B28" s="8">
        <v>5.5</v>
      </c>
    </row>
    <row r="29" ht="21" customHeight="true" spans="1:2">
      <c r="A29" s="8" t="s">
        <v>1960</v>
      </c>
      <c r="B29" s="8">
        <v>1341.71</v>
      </c>
    </row>
    <row r="30" ht="21" customHeight="true" spans="1:2">
      <c r="A30" s="8" t="s">
        <v>1949</v>
      </c>
      <c r="B30" s="8">
        <v>1192.18</v>
      </c>
    </row>
    <row r="31" ht="21" customHeight="true" spans="1:2">
      <c r="A31" s="8" t="s">
        <v>1950</v>
      </c>
      <c r="B31" s="8"/>
    </row>
    <row r="32" ht="21" customHeight="true" spans="1:2">
      <c r="A32" s="8" t="s">
        <v>1951</v>
      </c>
      <c r="B32" s="8">
        <v>1.13</v>
      </c>
    </row>
    <row r="33" ht="21" customHeight="true" spans="1:2">
      <c r="A33" s="8" t="s">
        <v>1957</v>
      </c>
      <c r="B33" s="8">
        <v>148.4</v>
      </c>
    </row>
    <row r="34" ht="21" customHeight="true" spans="1:2">
      <c r="A34" s="8" t="s">
        <v>1961</v>
      </c>
      <c r="B34" s="8">
        <v>1682.94</v>
      </c>
    </row>
    <row r="35" ht="21" customHeight="true" spans="1:2">
      <c r="A35" s="8" t="s">
        <v>1949</v>
      </c>
      <c r="B35" s="8">
        <v>1628.21</v>
      </c>
    </row>
    <row r="36" ht="21" customHeight="true" spans="1:2">
      <c r="A36" s="8" t="s">
        <v>1950</v>
      </c>
      <c r="B36" s="8"/>
    </row>
    <row r="37" ht="21" customHeight="true" spans="1:2">
      <c r="A37" s="8" t="s">
        <v>1951</v>
      </c>
      <c r="B37" s="8">
        <v>54.73</v>
      </c>
    </row>
    <row r="38" ht="21" customHeight="true" spans="1:2">
      <c r="A38" s="8" t="s">
        <v>1962</v>
      </c>
      <c r="B38" s="8">
        <v>11802.63</v>
      </c>
    </row>
    <row r="39" ht="21" customHeight="true" spans="1:2">
      <c r="A39" s="8" t="s">
        <v>1949</v>
      </c>
      <c r="B39" s="8">
        <v>1548.48</v>
      </c>
    </row>
    <row r="40" ht="21" customHeight="true" spans="1:2">
      <c r="A40" s="8" t="s">
        <v>1950</v>
      </c>
      <c r="B40" s="8">
        <v>9931.48</v>
      </c>
    </row>
    <row r="41" ht="21" customHeight="true" spans="1:2">
      <c r="A41" s="8" t="s">
        <v>1951</v>
      </c>
      <c r="B41" s="8">
        <v>320.25</v>
      </c>
    </row>
    <row r="42" ht="21" customHeight="true" spans="1:2">
      <c r="A42" s="8" t="s">
        <v>1952</v>
      </c>
      <c r="B42" s="8">
        <v>2.42</v>
      </c>
    </row>
    <row r="43" ht="21" customHeight="true" spans="1:2">
      <c r="A43" s="8" t="s">
        <v>1963</v>
      </c>
      <c r="B43" s="8">
        <v>24724.99</v>
      </c>
    </row>
    <row r="44" ht="21" customHeight="true" spans="1:2">
      <c r="A44" s="8" t="s">
        <v>1949</v>
      </c>
      <c r="B44" s="8">
        <v>6700.68</v>
      </c>
    </row>
    <row r="45" ht="21" customHeight="true" spans="1:2">
      <c r="A45" s="8" t="s">
        <v>1950</v>
      </c>
      <c r="B45" s="8">
        <v>17835.01</v>
      </c>
    </row>
    <row r="46" ht="21" customHeight="true" spans="1:2">
      <c r="A46" s="8" t="s">
        <v>1951</v>
      </c>
      <c r="B46" s="8">
        <v>189.3</v>
      </c>
    </row>
    <row r="47" ht="21" customHeight="true" spans="1:2">
      <c r="A47" s="8" t="s">
        <v>1964</v>
      </c>
      <c r="B47" s="8">
        <v>60368.67</v>
      </c>
    </row>
    <row r="48" ht="21" customHeight="true" spans="1:2">
      <c r="A48" s="8" t="s">
        <v>1949</v>
      </c>
      <c r="B48" s="8">
        <v>60291.67</v>
      </c>
    </row>
    <row r="49" ht="21" customHeight="true" spans="1:2">
      <c r="A49" s="8" t="s">
        <v>1950</v>
      </c>
      <c r="B49" s="8"/>
    </row>
    <row r="50" ht="21" customHeight="true" spans="1:2">
      <c r="A50" s="8" t="s">
        <v>1951</v>
      </c>
      <c r="B50" s="8">
        <v>55</v>
      </c>
    </row>
    <row r="51" ht="21" customHeight="true" spans="1:2">
      <c r="A51" s="8" t="s">
        <v>1952</v>
      </c>
      <c r="B51" s="8">
        <v>22</v>
      </c>
    </row>
    <row r="52" ht="21" customHeight="true" spans="1:1">
      <c r="A52" t="s">
        <v>389</v>
      </c>
    </row>
  </sheetData>
  <mergeCells count="2">
    <mergeCell ref="A2:B2"/>
    <mergeCell ref="A52:B52"/>
  </mergeCells>
  <printOptions horizontalCentered="true"/>
  <pageMargins left="0.75" right="0.55" top="0.79" bottom="0.98" header="0.51" footer="0.51"/>
  <pageSetup paperSize="9" fitToHeight="0" orientation="portrait" blackAndWhite="true" horizontalDpi="600" verticalDpi="600"/>
  <headerFooter alignWithMargins="0">
    <evenFooter>&amp;L—&amp;P—</even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54"/>
  <sheetViews>
    <sheetView view="pageBreakPreview" zoomScaleNormal="100" zoomScaleSheetLayoutView="100" workbookViewId="0">
      <selection activeCell="E17" sqref="E17"/>
    </sheetView>
  </sheetViews>
  <sheetFormatPr defaultColWidth="9" defaultRowHeight="15.75" outlineLevelCol="1"/>
  <cols>
    <col min="1" max="1" width="57.25" customWidth="true"/>
    <col min="2" max="2" width="27.75" customWidth="true"/>
    <col min="4" max="4" width="13.75"/>
    <col min="5" max="5" width="8.5" customWidth="true"/>
    <col min="243" max="243" width="39.375" customWidth="true"/>
    <col min="244" max="244" width="15.25" customWidth="true"/>
    <col min="245" max="246" width="12.875" customWidth="true"/>
    <col min="247" max="247" width="15" customWidth="true"/>
  </cols>
  <sheetData>
    <row r="1" spans="2:2">
      <c r="B1" s="4" t="s">
        <v>1965</v>
      </c>
    </row>
    <row r="2" spans="1:2">
      <c r="A2" s="5" t="s">
        <v>1966</v>
      </c>
      <c r="B2" s="6"/>
    </row>
    <row r="3" spans="2:2">
      <c r="B3" s="4" t="s">
        <v>319</v>
      </c>
    </row>
    <row r="4" ht="21.95" customHeight="true" spans="1:2">
      <c r="A4" s="7" t="s">
        <v>1967</v>
      </c>
      <c r="B4" s="7" t="s">
        <v>321</v>
      </c>
    </row>
    <row r="5" ht="21.95" customHeight="true" spans="1:2">
      <c r="A5" s="8" t="s">
        <v>1968</v>
      </c>
      <c r="B5" s="8">
        <v>99696.01</v>
      </c>
    </row>
    <row r="6" ht="21.95" customHeight="true" spans="1:2">
      <c r="A6" s="8" t="s">
        <v>1969</v>
      </c>
      <c r="B6" s="8">
        <v>96524.63</v>
      </c>
    </row>
    <row r="7" ht="21.95" customHeight="true" spans="1:2">
      <c r="A7" s="8" t="s">
        <v>1970</v>
      </c>
      <c r="B7" s="8">
        <v>337.15</v>
      </c>
    </row>
    <row r="8" ht="21.95" customHeight="true" spans="1:2">
      <c r="A8" s="8" t="s">
        <v>1971</v>
      </c>
      <c r="B8" s="8">
        <v>829.07</v>
      </c>
    </row>
    <row r="9" ht="21.95" customHeight="true" spans="1:2">
      <c r="A9" s="8" t="s">
        <v>1972</v>
      </c>
      <c r="B9" s="8"/>
    </row>
    <row r="10" ht="21.95" customHeight="true" spans="1:2">
      <c r="A10" s="8" t="s">
        <v>1973</v>
      </c>
      <c r="B10" s="8">
        <v>2005.16</v>
      </c>
    </row>
    <row r="11" ht="21.95" customHeight="true" spans="1:2">
      <c r="A11" s="8" t="s">
        <v>1974</v>
      </c>
      <c r="B11" s="8">
        <v>27156.06</v>
      </c>
    </row>
    <row r="12" ht="21.95" customHeight="true" spans="1:2">
      <c r="A12" s="8" t="s">
        <v>1975</v>
      </c>
      <c r="B12" s="8">
        <v>24394.69</v>
      </c>
    </row>
    <row r="13" ht="21.95" customHeight="true" spans="1:2">
      <c r="A13" s="8" t="s">
        <v>1976</v>
      </c>
      <c r="B13" s="8">
        <v>23499.97</v>
      </c>
    </row>
    <row r="14" ht="21.95" customHeight="true" spans="1:2">
      <c r="A14" s="8" t="s">
        <v>1977</v>
      </c>
      <c r="B14" s="8">
        <v>894.72</v>
      </c>
    </row>
    <row r="15" ht="21.95" customHeight="true" spans="1:2">
      <c r="A15" s="8" t="s">
        <v>1978</v>
      </c>
      <c r="B15" s="8"/>
    </row>
    <row r="16" ht="21.95" customHeight="true" spans="1:2">
      <c r="A16" s="8" t="s">
        <v>1979</v>
      </c>
      <c r="B16" s="8">
        <v>805.31</v>
      </c>
    </row>
    <row r="17" ht="21.95" customHeight="true" spans="1:2">
      <c r="A17" s="8" t="s">
        <v>1980</v>
      </c>
      <c r="B17" s="8">
        <v>1956.06</v>
      </c>
    </row>
    <row r="18" ht="21.95" customHeight="true" spans="1:2">
      <c r="A18" s="8" t="s">
        <v>1981</v>
      </c>
      <c r="B18" s="8">
        <v>447.97</v>
      </c>
    </row>
    <row r="19" ht="21.95" customHeight="true" spans="1:2">
      <c r="A19" s="8" t="s">
        <v>1982</v>
      </c>
      <c r="B19" s="8">
        <v>102.65</v>
      </c>
    </row>
    <row r="20" ht="21.95" customHeight="true" spans="1:2">
      <c r="A20" s="8" t="s">
        <v>1983</v>
      </c>
      <c r="B20" s="8">
        <v>85.84</v>
      </c>
    </row>
    <row r="21" ht="21.95" customHeight="true" spans="1:2">
      <c r="A21" s="8" t="s">
        <v>1984</v>
      </c>
      <c r="B21" s="8">
        <v>16.81</v>
      </c>
    </row>
    <row r="22" ht="21.95" customHeight="true" spans="1:2">
      <c r="A22" s="8" t="s">
        <v>1985</v>
      </c>
      <c r="B22" s="8"/>
    </row>
    <row r="23" ht="21.95" customHeight="true" spans="1:2">
      <c r="A23" s="8" t="s">
        <v>1986</v>
      </c>
      <c r="B23" s="8">
        <v>296.22</v>
      </c>
    </row>
    <row r="24" ht="21.95" customHeight="true" spans="1:2">
      <c r="A24" s="8" t="s">
        <v>1987</v>
      </c>
      <c r="B24" s="8">
        <v>49.1</v>
      </c>
    </row>
    <row r="25" ht="21.95" customHeight="true" spans="1:2">
      <c r="A25" s="8" t="s">
        <v>1988</v>
      </c>
      <c r="B25" s="8">
        <v>9620.52</v>
      </c>
    </row>
    <row r="26" ht="21.95" customHeight="true" spans="1:2">
      <c r="A26" s="8" t="s">
        <v>1989</v>
      </c>
      <c r="B26" s="8">
        <v>9579.59</v>
      </c>
    </row>
    <row r="27" ht="21.95" customHeight="true" spans="1:2">
      <c r="A27" s="8" t="s">
        <v>1990</v>
      </c>
      <c r="B27" s="8">
        <v>5277.7</v>
      </c>
    </row>
    <row r="28" ht="21.95" customHeight="true" spans="1:2">
      <c r="A28" s="8" t="s">
        <v>1991</v>
      </c>
      <c r="B28" s="8">
        <v>4301.89</v>
      </c>
    </row>
    <row r="29" ht="21.95" customHeight="true" spans="1:2">
      <c r="A29" s="8" t="s">
        <v>1992</v>
      </c>
      <c r="B29" s="8">
        <v>40.93</v>
      </c>
    </row>
    <row r="30" ht="21.95" customHeight="true" spans="1:2">
      <c r="A30" s="8" t="s">
        <v>1993</v>
      </c>
      <c r="B30" s="8">
        <v>767.47</v>
      </c>
    </row>
    <row r="31" ht="21.95" customHeight="true" spans="1:2">
      <c r="A31" s="8" t="s">
        <v>1994</v>
      </c>
      <c r="B31" s="8">
        <v>748.94</v>
      </c>
    </row>
    <row r="32" ht="21.95" customHeight="true" spans="1:2">
      <c r="A32" s="8" t="s">
        <v>1995</v>
      </c>
      <c r="B32" s="8">
        <v>18.53</v>
      </c>
    </row>
    <row r="33" ht="21.95" customHeight="true" spans="1:2">
      <c r="A33" s="8" t="s">
        <v>1996</v>
      </c>
      <c r="B33" s="8"/>
    </row>
    <row r="34" ht="21.95" customHeight="true" spans="1:2">
      <c r="A34" s="8" t="s">
        <v>1997</v>
      </c>
      <c r="B34" s="8">
        <v>1407.22</v>
      </c>
    </row>
    <row r="35" ht="21.95" customHeight="true" spans="1:2">
      <c r="A35" s="8" t="s">
        <v>1998</v>
      </c>
      <c r="B35" s="8">
        <v>1407.22</v>
      </c>
    </row>
    <row r="36" ht="21.95" customHeight="true" spans="1:2">
      <c r="A36" s="8" t="s">
        <v>1999</v>
      </c>
      <c r="B36" s="8">
        <v>425.5</v>
      </c>
    </row>
    <row r="37" ht="21.95" customHeight="true" spans="1:2">
      <c r="A37" s="8" t="s">
        <v>2000</v>
      </c>
      <c r="B37" s="8">
        <v>981.72</v>
      </c>
    </row>
    <row r="38" ht="21.95" customHeight="true" spans="1:2">
      <c r="A38" s="8" t="s">
        <v>2001</v>
      </c>
      <c r="B38" s="8"/>
    </row>
    <row r="39" ht="21.95" customHeight="true" spans="1:2">
      <c r="A39" s="8" t="s">
        <v>2002</v>
      </c>
      <c r="B39" s="8">
        <v>9774.69</v>
      </c>
    </row>
    <row r="40" ht="21.95" customHeight="true" spans="1:2">
      <c r="A40" s="8" t="s">
        <v>2003</v>
      </c>
      <c r="B40" s="8">
        <v>9772.93</v>
      </c>
    </row>
    <row r="41" ht="21.95" customHeight="true" spans="1:2">
      <c r="A41" s="8" t="s">
        <v>2004</v>
      </c>
      <c r="B41" s="8">
        <v>9582.06</v>
      </c>
    </row>
    <row r="42" ht="21.95" customHeight="true" spans="1:2">
      <c r="A42" s="8" t="s">
        <v>2005</v>
      </c>
      <c r="B42" s="8">
        <v>190.87</v>
      </c>
    </row>
    <row r="43" ht="21.95" customHeight="true" spans="1:2">
      <c r="A43" s="8" t="s">
        <v>2006</v>
      </c>
      <c r="B43" s="8"/>
    </row>
    <row r="44" ht="21.95" customHeight="true" spans="1:2">
      <c r="A44" s="8" t="s">
        <v>2007</v>
      </c>
      <c r="B44" s="8"/>
    </row>
    <row r="45" ht="21.95" customHeight="true" spans="1:2">
      <c r="A45" s="8" t="s">
        <v>1979</v>
      </c>
      <c r="B45" s="8">
        <v>1.76</v>
      </c>
    </row>
    <row r="46" ht="21.95" customHeight="true" spans="1:2">
      <c r="A46" s="8" t="s">
        <v>2008</v>
      </c>
      <c r="B46" s="8">
        <v>24671.35</v>
      </c>
    </row>
    <row r="47" ht="21.95" customHeight="true" spans="1:2">
      <c r="A47" s="8" t="s">
        <v>1989</v>
      </c>
      <c r="B47" s="8">
        <v>23484.52</v>
      </c>
    </row>
    <row r="48" ht="21.95" customHeight="true" spans="1:2">
      <c r="A48" s="8" t="s">
        <v>2009</v>
      </c>
      <c r="B48" s="8">
        <v>1186.83</v>
      </c>
    </row>
    <row r="49" ht="21.95" customHeight="true" spans="1:2">
      <c r="A49" s="8" t="s">
        <v>2010</v>
      </c>
      <c r="B49" s="8"/>
    </row>
    <row r="50" ht="21.95" customHeight="true" spans="1:2">
      <c r="A50" s="8" t="s">
        <v>2011</v>
      </c>
      <c r="B50" s="8">
        <v>25850.73</v>
      </c>
    </row>
    <row r="51" ht="21.95" customHeight="true" spans="1:2">
      <c r="A51" s="8" t="s">
        <v>1975</v>
      </c>
      <c r="B51" s="8">
        <v>25828.73</v>
      </c>
    </row>
    <row r="52" ht="21.95" customHeight="true" spans="1:2">
      <c r="A52" s="8" t="s">
        <v>2012</v>
      </c>
      <c r="B52" s="8"/>
    </row>
    <row r="53" ht="21.95" customHeight="true" spans="1:2">
      <c r="A53" s="8" t="s">
        <v>2013</v>
      </c>
      <c r="B53" s="8">
        <v>22</v>
      </c>
    </row>
    <row r="54" ht="21" customHeight="true" spans="1:1">
      <c r="A54" t="s">
        <v>389</v>
      </c>
    </row>
  </sheetData>
  <mergeCells count="2">
    <mergeCell ref="A2:B2"/>
    <mergeCell ref="A54:B54"/>
  </mergeCells>
  <printOptions horizontalCentered="true"/>
  <pageMargins left="0.75" right="0.55" top="0.79" bottom="0.98" header="0.51" footer="0.51"/>
  <pageSetup paperSize="9" scale="98" fitToHeight="0" orientation="portrait" blackAndWhite="true" horizontalDpi="600" verticalDpi="600"/>
  <headerFooter alignWithMargins="0">
    <evenFooter>&amp;L—&amp;P—</even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Q21"/>
  <sheetViews>
    <sheetView view="pageBreakPreview" zoomScaleNormal="100" zoomScaleSheetLayoutView="100" workbookViewId="0">
      <selection activeCell="L9" sqref="L9"/>
    </sheetView>
  </sheetViews>
  <sheetFormatPr defaultColWidth="9" defaultRowHeight="15.75"/>
  <cols>
    <col min="1" max="1" width="6.25" customWidth="true"/>
    <col min="2" max="2" width="43.75" customWidth="true"/>
    <col min="3" max="3" width="20.125" customWidth="true"/>
    <col min="4" max="4" width="15.125" hidden="true" customWidth="true"/>
    <col min="5" max="6" width="15.875" hidden="true" customWidth="true"/>
    <col min="7" max="7" width="13.375" hidden="true" customWidth="true"/>
    <col min="8" max="9" width="13.375" customWidth="true"/>
    <col min="10" max="10" width="15.875" customWidth="true"/>
    <col min="14" max="14" width="10.5" customWidth="true"/>
    <col min="17" max="17" width="11.5"/>
  </cols>
  <sheetData>
    <row r="1" spans="3:14">
      <c r="C1" t="s">
        <v>2014</v>
      </c>
      <c r="G1" t="s">
        <v>2015</v>
      </c>
      <c r="H1" t="s">
        <v>2016</v>
      </c>
      <c r="J1">
        <v>11474312.05</v>
      </c>
      <c r="N1">
        <f>3286872800/10000</f>
        <v>328687.28</v>
      </c>
    </row>
    <row r="2" ht="30" customHeight="true" spans="1:14">
      <c r="A2" t="s">
        <v>195</v>
      </c>
      <c r="J2">
        <f>J1+40000+20000-30764</f>
        <v>11503548.05</v>
      </c>
      <c r="N2">
        <f>N1+6000</f>
        <v>334687.28</v>
      </c>
    </row>
    <row r="3" ht="21" customHeight="true" spans="3:14">
      <c r="C3" t="s">
        <v>319</v>
      </c>
      <c r="G3" t="s">
        <v>319</v>
      </c>
      <c r="N3">
        <f>N2+20000</f>
        <v>354687.28</v>
      </c>
    </row>
    <row r="4" ht="21" customHeight="true" spans="1:14">
      <c r="A4" t="s">
        <v>2017</v>
      </c>
      <c r="B4" t="s">
        <v>2018</v>
      </c>
      <c r="C4" t="s">
        <v>1077</v>
      </c>
      <c r="D4" t="s">
        <v>1077</v>
      </c>
      <c r="H4" t="s">
        <v>2019</v>
      </c>
      <c r="N4">
        <v>348687.28</v>
      </c>
    </row>
    <row r="5" ht="36.95" customHeight="true" spans="5:16">
      <c r="E5" t="s">
        <v>2020</v>
      </c>
      <c r="F5" t="s">
        <v>2021</v>
      </c>
      <c r="G5" t="s">
        <v>2022</v>
      </c>
      <c r="N5">
        <v>11503516.05</v>
      </c>
      <c r="P5">
        <v>348687.53</v>
      </c>
    </row>
    <row r="6" ht="36.95" customHeight="true" spans="2:15">
      <c r="B6" t="s">
        <v>2023</v>
      </c>
      <c r="C6">
        <v>11337242.03</v>
      </c>
      <c r="D6">
        <f>E6+G6</f>
        <v>11852203.33</v>
      </c>
      <c r="E6">
        <f>SUM(E7:E18)-SUM(F7:F18)</f>
        <v>11503516.05</v>
      </c>
      <c r="G6">
        <f>SUM(G7:G18)</f>
        <v>348687.28</v>
      </c>
      <c r="H6">
        <f>SUM(H7:H18)</f>
        <v>20000</v>
      </c>
      <c r="I6">
        <f>C6-D6</f>
        <v>-514961.300000001</v>
      </c>
      <c r="N6">
        <f>SUM(N7:N18)</f>
        <v>348687.28</v>
      </c>
      <c r="O6">
        <f>G6-N6</f>
        <v>0</v>
      </c>
    </row>
    <row r="7" ht="36.95" customHeight="true" spans="1:17">
      <c r="A7">
        <v>1</v>
      </c>
      <c r="B7" t="s">
        <v>1504</v>
      </c>
      <c r="C7">
        <v>4780719.78</v>
      </c>
      <c r="D7">
        <v>5155293.78</v>
      </c>
      <c r="E7">
        <f t="shared" ref="E7:E18" si="0">D7-G7</f>
        <v>5118313.78</v>
      </c>
      <c r="F7">
        <v>6382.7</v>
      </c>
      <c r="G7">
        <v>36980</v>
      </c>
      <c r="I7">
        <f t="shared" ref="I7:I21" si="1">C7-D7</f>
        <v>-374574</v>
      </c>
      <c r="J7">
        <f t="shared" ref="J7:J18" si="2">D7-L7</f>
        <v>0</v>
      </c>
      <c r="K7" t="s">
        <v>1504</v>
      </c>
      <c r="L7">
        <v>5155293.78</v>
      </c>
      <c r="M7">
        <v>5118313.78</v>
      </c>
      <c r="N7">
        <v>36980</v>
      </c>
      <c r="O7">
        <v>6382.7</v>
      </c>
      <c r="P7">
        <f t="shared" ref="P7:P18" si="3">E7-M7</f>
        <v>0</v>
      </c>
      <c r="Q7">
        <f t="shared" ref="Q7:Q18" si="4">M7-O7</f>
        <v>5111931.08</v>
      </c>
    </row>
    <row r="8" ht="36.95" customHeight="true" spans="1:17">
      <c r="A8">
        <v>2</v>
      </c>
      <c r="B8" t="s">
        <v>2024</v>
      </c>
      <c r="C8">
        <v>2035379</v>
      </c>
      <c r="D8">
        <v>2135379</v>
      </c>
      <c r="E8">
        <f t="shared" si="0"/>
        <v>1921619</v>
      </c>
      <c r="F8">
        <v>371100</v>
      </c>
      <c r="G8">
        <v>213760</v>
      </c>
      <c r="I8">
        <f t="shared" si="1"/>
        <v>-100000</v>
      </c>
      <c r="J8">
        <f t="shared" si="2"/>
        <v>0</v>
      </c>
      <c r="K8" t="s">
        <v>2024</v>
      </c>
      <c r="L8">
        <v>2135379</v>
      </c>
      <c r="M8">
        <v>1921619</v>
      </c>
      <c r="N8">
        <v>213760</v>
      </c>
      <c r="O8">
        <v>371100</v>
      </c>
      <c r="P8">
        <f t="shared" si="3"/>
        <v>0</v>
      </c>
      <c r="Q8">
        <f t="shared" si="4"/>
        <v>1550519</v>
      </c>
    </row>
    <row r="9" ht="36.95" customHeight="true" spans="1:17">
      <c r="A9">
        <v>3</v>
      </c>
      <c r="B9" t="s">
        <v>2025</v>
      </c>
      <c r="C9">
        <v>924871</v>
      </c>
      <c r="D9">
        <v>1024871</v>
      </c>
      <c r="E9">
        <f t="shared" si="0"/>
        <v>1004871</v>
      </c>
      <c r="G9">
        <v>20000</v>
      </c>
      <c r="H9">
        <v>20000</v>
      </c>
      <c r="I9">
        <f t="shared" si="1"/>
        <v>-100000</v>
      </c>
      <c r="J9">
        <f t="shared" si="2"/>
        <v>0</v>
      </c>
      <c r="K9" t="s">
        <v>2025</v>
      </c>
      <c r="L9">
        <v>1024871</v>
      </c>
      <c r="M9">
        <v>1004871</v>
      </c>
      <c r="N9">
        <v>20000</v>
      </c>
      <c r="P9">
        <f t="shared" si="3"/>
        <v>0</v>
      </c>
      <c r="Q9">
        <f t="shared" si="4"/>
        <v>1004871</v>
      </c>
    </row>
    <row r="10" ht="36.95" customHeight="true" spans="1:17">
      <c r="A10">
        <v>4</v>
      </c>
      <c r="B10" t="s">
        <v>2026</v>
      </c>
      <c r="C10">
        <v>607321.26</v>
      </c>
      <c r="D10">
        <v>883721.26</v>
      </c>
      <c r="E10">
        <f t="shared" si="0"/>
        <v>883721.26</v>
      </c>
      <c r="I10">
        <f t="shared" si="1"/>
        <v>-276400</v>
      </c>
      <c r="J10">
        <f t="shared" si="2"/>
        <v>0</v>
      </c>
      <c r="K10" t="s">
        <v>2026</v>
      </c>
      <c r="L10">
        <v>883721.26</v>
      </c>
      <c r="M10">
        <v>883721.26</v>
      </c>
      <c r="P10">
        <f t="shared" si="3"/>
        <v>0</v>
      </c>
      <c r="Q10">
        <f t="shared" si="4"/>
        <v>883721.26</v>
      </c>
    </row>
    <row r="11" ht="36.95" customHeight="true" spans="1:17">
      <c r="A11">
        <v>5</v>
      </c>
      <c r="B11" t="s">
        <v>2027</v>
      </c>
      <c r="C11">
        <v>905494</v>
      </c>
      <c r="D11">
        <v>915494</v>
      </c>
      <c r="E11">
        <f t="shared" si="0"/>
        <v>915494</v>
      </c>
      <c r="F11">
        <v>50220</v>
      </c>
      <c r="I11">
        <f t="shared" si="1"/>
        <v>-10000</v>
      </c>
      <c r="J11">
        <f t="shared" si="2"/>
        <v>0</v>
      </c>
      <c r="K11" t="s">
        <v>2027</v>
      </c>
      <c r="L11">
        <v>915494</v>
      </c>
      <c r="M11">
        <v>915494</v>
      </c>
      <c r="O11">
        <v>50220</v>
      </c>
      <c r="P11">
        <f t="shared" si="3"/>
        <v>0</v>
      </c>
      <c r="Q11">
        <f t="shared" si="4"/>
        <v>865274</v>
      </c>
    </row>
    <row r="12" ht="36.95" customHeight="true" spans="1:17">
      <c r="A12">
        <v>6</v>
      </c>
      <c r="B12" t="s">
        <v>2028</v>
      </c>
      <c r="C12">
        <v>873707.71</v>
      </c>
      <c r="D12">
        <v>883707.71</v>
      </c>
      <c r="E12">
        <f t="shared" si="0"/>
        <v>883707.71</v>
      </c>
      <c r="I12">
        <f t="shared" si="1"/>
        <v>-10000</v>
      </c>
      <c r="J12">
        <f t="shared" si="2"/>
        <v>0</v>
      </c>
      <c r="K12" t="s">
        <v>2028</v>
      </c>
      <c r="L12">
        <v>883707.71</v>
      </c>
      <c r="M12">
        <v>883707.71</v>
      </c>
      <c r="P12">
        <f t="shared" si="3"/>
        <v>0</v>
      </c>
      <c r="Q12">
        <f t="shared" si="4"/>
        <v>883707.71</v>
      </c>
    </row>
    <row r="13" ht="36.95" customHeight="true" spans="1:17">
      <c r="A13">
        <v>7</v>
      </c>
      <c r="B13" t="s">
        <v>2029</v>
      </c>
      <c r="C13">
        <v>275925</v>
      </c>
      <c r="D13">
        <v>295925</v>
      </c>
      <c r="E13">
        <f t="shared" si="0"/>
        <v>295925</v>
      </c>
      <c r="I13">
        <f t="shared" si="1"/>
        <v>-20000</v>
      </c>
      <c r="J13">
        <f t="shared" si="2"/>
        <v>0</v>
      </c>
      <c r="K13" t="s">
        <v>2029</v>
      </c>
      <c r="L13">
        <v>295925</v>
      </c>
      <c r="M13">
        <v>295925</v>
      </c>
      <c r="P13">
        <f t="shared" si="3"/>
        <v>0</v>
      </c>
      <c r="Q13">
        <f t="shared" si="4"/>
        <v>295925</v>
      </c>
    </row>
    <row r="14" ht="36.95" customHeight="true" spans="1:17">
      <c r="A14">
        <v>8</v>
      </c>
      <c r="B14" t="s">
        <v>2030</v>
      </c>
      <c r="C14">
        <v>200085</v>
      </c>
      <c r="D14">
        <v>210085</v>
      </c>
      <c r="E14">
        <f t="shared" si="0"/>
        <v>210085</v>
      </c>
      <c r="I14">
        <f t="shared" si="1"/>
        <v>-10000</v>
      </c>
      <c r="J14">
        <f t="shared" si="2"/>
        <v>0</v>
      </c>
      <c r="K14" t="s">
        <v>2030</v>
      </c>
      <c r="L14">
        <v>210085</v>
      </c>
      <c r="M14">
        <v>210085</v>
      </c>
      <c r="P14">
        <f t="shared" si="3"/>
        <v>0</v>
      </c>
      <c r="Q14">
        <f t="shared" si="4"/>
        <v>210085</v>
      </c>
    </row>
    <row r="15" ht="36.95" customHeight="true" spans="1:17">
      <c r="A15">
        <v>9</v>
      </c>
      <c r="B15" t="s">
        <v>2031</v>
      </c>
      <c r="C15">
        <v>199495</v>
      </c>
      <c r="D15">
        <v>209592</v>
      </c>
      <c r="E15">
        <f t="shared" si="0"/>
        <v>209592</v>
      </c>
      <c r="I15">
        <f t="shared" si="1"/>
        <v>-10097</v>
      </c>
      <c r="J15">
        <f t="shared" si="2"/>
        <v>0</v>
      </c>
      <c r="K15" t="s">
        <v>2031</v>
      </c>
      <c r="L15">
        <v>209592</v>
      </c>
      <c r="M15">
        <v>209592</v>
      </c>
      <c r="P15">
        <f t="shared" si="3"/>
        <v>0</v>
      </c>
      <c r="Q15">
        <f t="shared" si="4"/>
        <v>209592</v>
      </c>
    </row>
    <row r="16" ht="36.95" customHeight="true" spans="1:17">
      <c r="A16">
        <v>10</v>
      </c>
      <c r="B16" t="s">
        <v>2032</v>
      </c>
      <c r="C16">
        <v>245790.28</v>
      </c>
      <c r="D16">
        <v>255790.28</v>
      </c>
      <c r="E16">
        <f t="shared" si="0"/>
        <v>188543</v>
      </c>
      <c r="G16">
        <f>61247.28+6000</f>
        <v>67247.28</v>
      </c>
      <c r="I16">
        <f t="shared" si="1"/>
        <v>-10000</v>
      </c>
      <c r="J16">
        <f t="shared" si="2"/>
        <v>0</v>
      </c>
      <c r="K16" t="s">
        <v>2032</v>
      </c>
      <c r="L16">
        <v>255790.28</v>
      </c>
      <c r="M16">
        <v>188543</v>
      </c>
      <c r="N16">
        <v>67247.28</v>
      </c>
      <c r="P16">
        <f t="shared" si="3"/>
        <v>0</v>
      </c>
      <c r="Q16">
        <f t="shared" si="4"/>
        <v>188543</v>
      </c>
    </row>
    <row r="17" ht="36.95" customHeight="true" spans="1:17">
      <c r="A17">
        <v>11</v>
      </c>
      <c r="B17" t="s">
        <v>2033</v>
      </c>
      <c r="C17">
        <v>144802</v>
      </c>
      <c r="D17">
        <v>154802</v>
      </c>
      <c r="E17">
        <f t="shared" si="0"/>
        <v>154802</v>
      </c>
      <c r="I17">
        <f t="shared" si="1"/>
        <v>-10000</v>
      </c>
      <c r="J17">
        <f t="shared" si="2"/>
        <v>0</v>
      </c>
      <c r="K17" t="s">
        <v>2033</v>
      </c>
      <c r="L17">
        <v>154802</v>
      </c>
      <c r="M17">
        <v>154802</v>
      </c>
      <c r="P17">
        <f t="shared" si="3"/>
        <v>0</v>
      </c>
      <c r="Q17">
        <f t="shared" si="4"/>
        <v>154802</v>
      </c>
    </row>
    <row r="18" ht="36.95" customHeight="true" spans="1:17">
      <c r="A18">
        <v>12</v>
      </c>
      <c r="B18" t="s">
        <v>2034</v>
      </c>
      <c r="C18">
        <v>143652</v>
      </c>
      <c r="D18">
        <v>155245</v>
      </c>
      <c r="E18">
        <f t="shared" si="0"/>
        <v>144545</v>
      </c>
      <c r="G18">
        <v>10700</v>
      </c>
      <c r="I18">
        <f t="shared" si="1"/>
        <v>-11593</v>
      </c>
      <c r="J18">
        <f t="shared" si="2"/>
        <v>0</v>
      </c>
      <c r="K18" t="s">
        <v>2034</v>
      </c>
      <c r="L18">
        <v>155245</v>
      </c>
      <c r="M18">
        <v>144545</v>
      </c>
      <c r="N18">
        <v>10700</v>
      </c>
      <c r="P18">
        <f t="shared" si="3"/>
        <v>0</v>
      </c>
      <c r="Q18">
        <f t="shared" si="4"/>
        <v>144545</v>
      </c>
    </row>
    <row r="19" spans="4:9">
      <c r="D19">
        <f>0-D6</f>
        <v>-11852203.33</v>
      </c>
      <c r="I19">
        <f t="shared" si="1"/>
        <v>11852203.33</v>
      </c>
    </row>
    <row r="20" spans="4:9">
      <c r="D20">
        <v>11852203.58</v>
      </c>
      <c r="E20">
        <v>11503516.05</v>
      </c>
      <c r="G20">
        <v>348687.53</v>
      </c>
      <c r="I20">
        <f t="shared" si="1"/>
        <v>-11852203.58</v>
      </c>
    </row>
    <row r="21" spans="4:9">
      <c r="D21">
        <f>D6-D20</f>
        <v>-0.25</v>
      </c>
      <c r="E21">
        <f>E6-E20</f>
        <v>0</v>
      </c>
      <c r="F21">
        <f>F6-F20</f>
        <v>0</v>
      </c>
      <c r="G21">
        <f>G6-G20</f>
        <v>-0.25</v>
      </c>
      <c r="I21">
        <f t="shared" si="1"/>
        <v>0.25</v>
      </c>
    </row>
  </sheetData>
  <mergeCells count="5">
    <mergeCell ref="A2:G2"/>
    <mergeCell ref="A4:A5"/>
    <mergeCell ref="B4:B5"/>
    <mergeCell ref="C4:C5"/>
    <mergeCell ref="D4:D5"/>
  </mergeCells>
  <printOptions horizontalCentered="true"/>
  <pageMargins left="0.75" right="0.75" top="1" bottom="1" header="0.51" footer="0.51"/>
  <pageSetup paperSize="9" fitToHeight="0" orientation="portrait" horizontalDpi="600" verticalDpi="600"/>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tabColor rgb="FFFFFF00"/>
    <pageSetUpPr fitToPage="true"/>
  </sheetPr>
  <dimension ref="A1:Q139"/>
  <sheetViews>
    <sheetView view="pageBreakPreview" zoomScaleNormal="100" zoomScaleSheetLayoutView="100" workbookViewId="0">
      <selection activeCell="D5" sqref="D5"/>
    </sheetView>
  </sheetViews>
  <sheetFormatPr defaultColWidth="9" defaultRowHeight="15.75"/>
  <cols>
    <col min="1" max="1" width="5" customWidth="true"/>
    <col min="2" max="2" width="38.875" customWidth="true"/>
    <col min="3" max="7" width="15.75" customWidth="true"/>
    <col min="8" max="9" width="20.375" customWidth="true"/>
    <col min="10" max="11" width="11.875" customWidth="true"/>
    <col min="12" max="12" width="26.625" customWidth="true"/>
  </cols>
  <sheetData>
    <row r="1" spans="8:12">
      <c r="H1" t="s">
        <v>2035</v>
      </c>
      <c r="I1">
        <f>SUM(G10:G136)/2</f>
        <v>348687.28</v>
      </c>
      <c r="L1">
        <f>25000-20036</f>
        <v>4964</v>
      </c>
    </row>
    <row r="2" ht="32.1" customHeight="true" spans="1:1">
      <c r="A2" t="s">
        <v>292</v>
      </c>
    </row>
    <row r="3" ht="24" customHeight="true" spans="8:8">
      <c r="H3" t="s">
        <v>319</v>
      </c>
    </row>
    <row r="4" ht="33" customHeight="true" spans="1:17">
      <c r="A4" t="s">
        <v>2036</v>
      </c>
      <c r="C4" t="s">
        <v>2037</v>
      </c>
      <c r="D4" t="s">
        <v>2020</v>
      </c>
      <c r="E4" t="s">
        <v>2038</v>
      </c>
      <c r="F4" t="s">
        <v>2039</v>
      </c>
      <c r="G4" t="s">
        <v>2022</v>
      </c>
      <c r="H4" t="s">
        <v>2040</v>
      </c>
      <c r="I4" t="s">
        <v>2041</v>
      </c>
      <c r="J4" t="s">
        <v>2042</v>
      </c>
      <c r="K4" t="s">
        <v>1082</v>
      </c>
      <c r="L4" t="s">
        <v>2018</v>
      </c>
      <c r="M4" t="s">
        <v>2043</v>
      </c>
      <c r="N4" t="s">
        <v>2044</v>
      </c>
      <c r="Q4" t="s">
        <v>2040</v>
      </c>
    </row>
    <row r="5" ht="23.1" customHeight="true" spans="1:14">
      <c r="A5" t="s">
        <v>2023</v>
      </c>
      <c r="C5">
        <f>C10+C27+C36+C57+C67+C75+C87+C94+C100+C105+C123+C131</f>
        <v>11337242.03</v>
      </c>
      <c r="D5">
        <f>E5+F5</f>
        <v>11503516.05</v>
      </c>
      <c r="E5">
        <f>11504312.05+10000+20000-30796</f>
        <v>11503516.05</v>
      </c>
      <c r="G5">
        <f>SUM(G10:G139)/2</f>
        <v>348687.28</v>
      </c>
      <c r="J5">
        <v>11852999.33</v>
      </c>
      <c r="K5">
        <f>C5-J5</f>
        <v>-515757.300000001</v>
      </c>
      <c r="L5" t="s">
        <v>2023</v>
      </c>
      <c r="N5">
        <v>11504312.05</v>
      </c>
    </row>
    <row r="6" ht="23.1" hidden="true" customHeight="true" spans="1:11">
      <c r="A6" t="s">
        <v>2045</v>
      </c>
      <c r="C6">
        <f>C5-C7-C8</f>
        <v>10988554.75</v>
      </c>
      <c r="D6">
        <f>E6+F6</f>
        <v>11503516.05</v>
      </c>
      <c r="E6">
        <f>11504312.05+10000+20000-30796</f>
        <v>11503516.05</v>
      </c>
      <c r="I6" t="s">
        <v>2046</v>
      </c>
      <c r="J6">
        <v>11504312.05</v>
      </c>
      <c r="K6">
        <f>C6-J6</f>
        <v>-515757.300000001</v>
      </c>
    </row>
    <row r="7" ht="23.1" hidden="true" customHeight="true" spans="2:9">
      <c r="B7" t="s">
        <v>2047</v>
      </c>
      <c r="C7">
        <v>328687.28</v>
      </c>
      <c r="I7" t="s">
        <v>2046</v>
      </c>
    </row>
    <row r="8" ht="23.1" hidden="true" customHeight="true" spans="2:9">
      <c r="B8" t="s">
        <v>2048</v>
      </c>
      <c r="C8">
        <v>20000</v>
      </c>
      <c r="I8" t="s">
        <v>2046</v>
      </c>
    </row>
    <row r="9" ht="27.95" hidden="true" customHeight="true" spans="1:11">
      <c r="A9" t="s">
        <v>2049</v>
      </c>
      <c r="C9">
        <f t="shared" ref="C9:C38" si="0">D9+G9</f>
        <v>942664</v>
      </c>
      <c r="D9">
        <f t="shared" ref="D9:D38" si="1">E9+F9</f>
        <v>942664</v>
      </c>
      <c r="E9">
        <f>932664+10000</f>
        <v>942664</v>
      </c>
      <c r="I9" t="s">
        <v>2046</v>
      </c>
      <c r="J9">
        <v>932664</v>
      </c>
      <c r="K9">
        <f t="shared" ref="K9:K39" si="2">C9-J9</f>
        <v>10000</v>
      </c>
    </row>
    <row r="10" ht="30" customHeight="true" spans="1:14">
      <c r="A10" t="s">
        <v>1504</v>
      </c>
      <c r="C10">
        <f>SUBTOTAL(9,C11:C26)</f>
        <v>4780719.78</v>
      </c>
      <c r="D10">
        <f t="shared" si="1"/>
        <v>5118313.78</v>
      </c>
      <c r="E10">
        <v>5111931.08</v>
      </c>
      <c r="F10">
        <f>SUM(F11:F26)</f>
        <v>6382.7</v>
      </c>
      <c r="G10">
        <v>36980</v>
      </c>
      <c r="J10">
        <v>5148911.08</v>
      </c>
      <c r="K10">
        <f t="shared" si="2"/>
        <v>-368191.3</v>
      </c>
      <c r="L10" t="s">
        <v>1504</v>
      </c>
      <c r="N10">
        <v>5111931.08</v>
      </c>
    </row>
    <row r="11" ht="30" customHeight="true" spans="2:17">
      <c r="B11" t="s">
        <v>2050</v>
      </c>
      <c r="C11">
        <f t="shared" si="0"/>
        <v>2570000</v>
      </c>
      <c r="D11">
        <f t="shared" si="1"/>
        <v>2570000</v>
      </c>
      <c r="E11">
        <v>2570000</v>
      </c>
      <c r="H11" t="s">
        <v>2051</v>
      </c>
      <c r="J11">
        <v>2570000</v>
      </c>
      <c r="K11">
        <f t="shared" si="2"/>
        <v>0</v>
      </c>
      <c r="M11" t="s">
        <v>2050</v>
      </c>
      <c r="N11">
        <v>2570000</v>
      </c>
      <c r="Q11" t="s">
        <v>2051</v>
      </c>
    </row>
    <row r="12" ht="30" customHeight="true" spans="2:17">
      <c r="B12" t="s">
        <v>2052</v>
      </c>
      <c r="C12">
        <f t="shared" si="0"/>
        <v>717697</v>
      </c>
      <c r="D12">
        <f t="shared" si="1"/>
        <v>697717</v>
      </c>
      <c r="E12">
        <v>691334.3</v>
      </c>
      <c r="F12">
        <v>6382.7</v>
      </c>
      <c r="G12">
        <v>19980</v>
      </c>
      <c r="H12" t="s">
        <v>2053</v>
      </c>
      <c r="J12">
        <v>711314.3</v>
      </c>
      <c r="K12">
        <f t="shared" si="2"/>
        <v>6382.69999999995</v>
      </c>
      <c r="M12" t="s">
        <v>2052</v>
      </c>
      <c r="N12">
        <v>691334.3</v>
      </c>
      <c r="Q12" t="s">
        <v>2053</v>
      </c>
    </row>
    <row r="13" ht="30" customHeight="true" spans="2:17">
      <c r="B13" t="s">
        <v>2054</v>
      </c>
      <c r="C13">
        <f t="shared" si="0"/>
        <v>384300</v>
      </c>
      <c r="D13">
        <f t="shared" si="1"/>
        <v>384300</v>
      </c>
      <c r="E13">
        <v>384300</v>
      </c>
      <c r="H13" t="s">
        <v>2051</v>
      </c>
      <c r="J13">
        <v>384300</v>
      </c>
      <c r="K13">
        <f t="shared" si="2"/>
        <v>0</v>
      </c>
      <c r="M13" t="s">
        <v>2054</v>
      </c>
      <c r="N13">
        <v>384300</v>
      </c>
      <c r="Q13" t="s">
        <v>2051</v>
      </c>
    </row>
    <row r="14" ht="30" customHeight="true" spans="2:17">
      <c r="B14" t="s">
        <v>2055</v>
      </c>
      <c r="C14">
        <f t="shared" si="0"/>
        <v>386866</v>
      </c>
      <c r="D14">
        <f t="shared" si="1"/>
        <v>382866</v>
      </c>
      <c r="E14">
        <v>382866</v>
      </c>
      <c r="G14">
        <v>4000</v>
      </c>
      <c r="H14" t="s">
        <v>2056</v>
      </c>
      <c r="J14">
        <v>386866</v>
      </c>
      <c r="K14">
        <f t="shared" si="2"/>
        <v>0</v>
      </c>
      <c r="M14" t="s">
        <v>2055</v>
      </c>
      <c r="N14">
        <v>382866</v>
      </c>
      <c r="Q14" t="s">
        <v>2056</v>
      </c>
    </row>
    <row r="15" ht="30" hidden="true" customHeight="true" spans="2:17">
      <c r="B15" t="s">
        <v>2057</v>
      </c>
      <c r="C15">
        <f t="shared" si="0"/>
        <v>374574</v>
      </c>
      <c r="D15">
        <f t="shared" si="1"/>
        <v>374574</v>
      </c>
      <c r="E15">
        <v>374574</v>
      </c>
      <c r="H15" t="s">
        <v>2058</v>
      </c>
      <c r="I15" t="s">
        <v>2046</v>
      </c>
      <c r="J15">
        <v>374574</v>
      </c>
      <c r="K15">
        <f t="shared" si="2"/>
        <v>0</v>
      </c>
      <c r="M15" t="s">
        <v>2057</v>
      </c>
      <c r="N15">
        <v>374574</v>
      </c>
      <c r="Q15" t="s">
        <v>2058</v>
      </c>
    </row>
    <row r="16" ht="30" customHeight="true" spans="2:17">
      <c r="B16" t="s">
        <v>2059</v>
      </c>
      <c r="C16">
        <f t="shared" si="0"/>
        <v>287098.78</v>
      </c>
      <c r="D16">
        <f t="shared" si="1"/>
        <v>287098.78</v>
      </c>
      <c r="E16">
        <v>287098.78</v>
      </c>
      <c r="H16" t="s">
        <v>2060</v>
      </c>
      <c r="J16">
        <v>287098.78</v>
      </c>
      <c r="K16">
        <f t="shared" si="2"/>
        <v>0</v>
      </c>
      <c r="M16" t="s">
        <v>2059</v>
      </c>
      <c r="N16">
        <v>287098.78</v>
      </c>
      <c r="Q16" t="s">
        <v>2060</v>
      </c>
    </row>
    <row r="17" ht="30" customHeight="true" spans="2:17">
      <c r="B17" t="s">
        <v>2061</v>
      </c>
      <c r="C17">
        <f t="shared" si="0"/>
        <v>101893</v>
      </c>
      <c r="D17">
        <f t="shared" si="1"/>
        <v>101893</v>
      </c>
      <c r="E17">
        <v>101893</v>
      </c>
      <c r="H17" t="s">
        <v>2051</v>
      </c>
      <c r="J17">
        <v>101893</v>
      </c>
      <c r="K17">
        <f t="shared" si="2"/>
        <v>0</v>
      </c>
      <c r="M17" t="s">
        <v>2061</v>
      </c>
      <c r="N17">
        <v>101893</v>
      </c>
      <c r="Q17" t="s">
        <v>2051</v>
      </c>
    </row>
    <row r="18" ht="30" customHeight="true" spans="2:17">
      <c r="B18" t="s">
        <v>2062</v>
      </c>
      <c r="C18">
        <f t="shared" si="0"/>
        <v>99482</v>
      </c>
      <c r="D18">
        <f t="shared" si="1"/>
        <v>86482</v>
      </c>
      <c r="E18">
        <v>86482</v>
      </c>
      <c r="G18">
        <v>13000</v>
      </c>
      <c r="H18" t="s">
        <v>2051</v>
      </c>
      <c r="J18">
        <v>99482</v>
      </c>
      <c r="K18">
        <f t="shared" si="2"/>
        <v>0</v>
      </c>
      <c r="M18" t="s">
        <v>2062</v>
      </c>
      <c r="N18">
        <v>86482</v>
      </c>
      <c r="Q18" t="s">
        <v>2051</v>
      </c>
    </row>
    <row r="19" ht="30" customHeight="true" spans="2:17">
      <c r="B19" t="s">
        <v>2063</v>
      </c>
      <c r="C19">
        <f t="shared" si="0"/>
        <v>74134</v>
      </c>
      <c r="D19">
        <f t="shared" si="1"/>
        <v>74134</v>
      </c>
      <c r="E19">
        <v>74134</v>
      </c>
      <c r="H19" t="s">
        <v>2056</v>
      </c>
      <c r="J19">
        <v>74134</v>
      </c>
      <c r="K19">
        <f t="shared" si="2"/>
        <v>0</v>
      </c>
      <c r="M19" t="s">
        <v>2063</v>
      </c>
      <c r="N19">
        <v>74134</v>
      </c>
      <c r="Q19" t="s">
        <v>2056</v>
      </c>
    </row>
    <row r="20" ht="30" customHeight="true" spans="2:17">
      <c r="B20" t="s">
        <v>2064</v>
      </c>
      <c r="C20">
        <f t="shared" si="0"/>
        <v>59600</v>
      </c>
      <c r="D20">
        <f t="shared" si="1"/>
        <v>59600</v>
      </c>
      <c r="E20">
        <v>59600</v>
      </c>
      <c r="H20" t="s">
        <v>2065</v>
      </c>
      <c r="J20">
        <v>59600</v>
      </c>
      <c r="K20">
        <f t="shared" si="2"/>
        <v>0</v>
      </c>
      <c r="M20" t="s">
        <v>2064</v>
      </c>
      <c r="N20">
        <v>59600</v>
      </c>
      <c r="Q20" t="s">
        <v>2065</v>
      </c>
    </row>
    <row r="21" ht="30" customHeight="true" spans="2:17">
      <c r="B21" t="s">
        <v>2066</v>
      </c>
      <c r="C21">
        <f t="shared" si="0"/>
        <v>40000</v>
      </c>
      <c r="D21">
        <f t="shared" si="1"/>
        <v>40000</v>
      </c>
      <c r="E21">
        <v>40000</v>
      </c>
      <c r="H21" t="s">
        <v>2067</v>
      </c>
      <c r="J21">
        <v>40000</v>
      </c>
      <c r="K21">
        <f t="shared" si="2"/>
        <v>0</v>
      </c>
      <c r="M21" t="s">
        <v>2066</v>
      </c>
      <c r="N21">
        <v>40000</v>
      </c>
      <c r="Q21" t="s">
        <v>2067</v>
      </c>
    </row>
    <row r="22" ht="30" customHeight="true" spans="2:17">
      <c r="B22" t="s">
        <v>2068</v>
      </c>
      <c r="C22">
        <f t="shared" si="0"/>
        <v>28200</v>
      </c>
      <c r="D22">
        <f t="shared" si="1"/>
        <v>28200</v>
      </c>
      <c r="E22">
        <v>28200</v>
      </c>
      <c r="H22" t="s">
        <v>2056</v>
      </c>
      <c r="J22">
        <v>28200</v>
      </c>
      <c r="K22">
        <f t="shared" si="2"/>
        <v>0</v>
      </c>
      <c r="M22" t="s">
        <v>2068</v>
      </c>
      <c r="N22">
        <v>28200</v>
      </c>
      <c r="Q22" t="s">
        <v>2056</v>
      </c>
    </row>
    <row r="23" ht="30" customHeight="true" spans="3:17">
      <c r="C23">
        <f t="shared" si="0"/>
        <v>1000</v>
      </c>
      <c r="D23">
        <f t="shared" si="1"/>
        <v>1000</v>
      </c>
      <c r="E23">
        <v>1000</v>
      </c>
      <c r="H23" t="s">
        <v>2069</v>
      </c>
      <c r="J23">
        <v>1000</v>
      </c>
      <c r="K23">
        <f t="shared" si="2"/>
        <v>0</v>
      </c>
      <c r="N23">
        <v>1000</v>
      </c>
      <c r="Q23" t="s">
        <v>2069</v>
      </c>
    </row>
    <row r="24" ht="30" customHeight="true" spans="2:17">
      <c r="B24" t="s">
        <v>2070</v>
      </c>
      <c r="C24">
        <f t="shared" si="0"/>
        <v>16000</v>
      </c>
      <c r="D24">
        <f t="shared" si="1"/>
        <v>16000</v>
      </c>
      <c r="E24">
        <v>16000</v>
      </c>
      <c r="H24" t="s">
        <v>2051</v>
      </c>
      <c r="J24">
        <v>16000</v>
      </c>
      <c r="K24">
        <f t="shared" si="2"/>
        <v>0</v>
      </c>
      <c r="M24" t="s">
        <v>2070</v>
      </c>
      <c r="N24">
        <v>16000</v>
      </c>
      <c r="Q24" t="s">
        <v>2051</v>
      </c>
    </row>
    <row r="25" ht="30" customHeight="true" spans="2:17">
      <c r="B25" t="s">
        <v>2071</v>
      </c>
      <c r="C25">
        <f t="shared" si="0"/>
        <v>11049</v>
      </c>
      <c r="D25">
        <f t="shared" si="1"/>
        <v>11049</v>
      </c>
      <c r="E25">
        <v>11049</v>
      </c>
      <c r="H25" t="s">
        <v>2060</v>
      </c>
      <c r="J25">
        <v>11049</v>
      </c>
      <c r="K25">
        <f t="shared" si="2"/>
        <v>0</v>
      </c>
      <c r="M25" t="s">
        <v>2071</v>
      </c>
      <c r="N25">
        <v>11049</v>
      </c>
      <c r="Q25" t="s">
        <v>2060</v>
      </c>
    </row>
    <row r="26" ht="30" customHeight="true" spans="2:17">
      <c r="B26" t="s">
        <v>2072</v>
      </c>
      <c r="C26">
        <f t="shared" si="0"/>
        <v>3400</v>
      </c>
      <c r="D26">
        <f t="shared" si="1"/>
        <v>3400</v>
      </c>
      <c r="E26">
        <v>3400</v>
      </c>
      <c r="H26" t="s">
        <v>2065</v>
      </c>
      <c r="J26">
        <v>3400</v>
      </c>
      <c r="K26">
        <f t="shared" si="2"/>
        <v>0</v>
      </c>
      <c r="M26" t="s">
        <v>2072</v>
      </c>
      <c r="N26">
        <v>3400</v>
      </c>
      <c r="Q26" t="s">
        <v>2065</v>
      </c>
    </row>
    <row r="27" ht="30" customHeight="true" spans="1:14">
      <c r="A27" t="s">
        <v>2024</v>
      </c>
      <c r="C27">
        <f>SUBTOTAL(9,C28:C35)</f>
        <v>2035379</v>
      </c>
      <c r="D27">
        <f t="shared" si="1"/>
        <v>1921619</v>
      </c>
      <c r="E27">
        <v>1550519</v>
      </c>
      <c r="F27">
        <f>SUM(F28:F35)</f>
        <v>371100</v>
      </c>
      <c r="G27">
        <v>213760</v>
      </c>
      <c r="J27">
        <v>1764279</v>
      </c>
      <c r="K27">
        <f t="shared" si="2"/>
        <v>271100</v>
      </c>
      <c r="L27" t="s">
        <v>2024</v>
      </c>
      <c r="N27">
        <v>1550519</v>
      </c>
    </row>
    <row r="28" ht="30" customHeight="true" spans="2:17">
      <c r="B28" t="s">
        <v>2073</v>
      </c>
      <c r="C28">
        <f t="shared" si="0"/>
        <v>1175000</v>
      </c>
      <c r="D28">
        <f t="shared" si="1"/>
        <v>1163000</v>
      </c>
      <c r="E28">
        <v>1163000</v>
      </c>
      <c r="G28">
        <v>12000</v>
      </c>
      <c r="H28" t="s">
        <v>2074</v>
      </c>
      <c r="J28">
        <v>1175000</v>
      </c>
      <c r="K28">
        <f t="shared" si="2"/>
        <v>0</v>
      </c>
      <c r="M28" t="s">
        <v>2073</v>
      </c>
      <c r="N28">
        <v>1163000</v>
      </c>
      <c r="Q28" t="s">
        <v>2074</v>
      </c>
    </row>
    <row r="29" ht="30" customHeight="true" spans="2:17">
      <c r="B29" t="s">
        <v>2075</v>
      </c>
      <c r="C29">
        <f t="shared" si="0"/>
        <v>690860</v>
      </c>
      <c r="D29">
        <f t="shared" si="1"/>
        <v>489100</v>
      </c>
      <c r="E29">
        <v>118000</v>
      </c>
      <c r="F29">
        <v>371100</v>
      </c>
      <c r="G29">
        <v>201760</v>
      </c>
      <c r="H29" t="s">
        <v>2074</v>
      </c>
      <c r="J29">
        <v>319760</v>
      </c>
      <c r="K29">
        <f t="shared" si="2"/>
        <v>371100</v>
      </c>
      <c r="M29" t="s">
        <v>2075</v>
      </c>
      <c r="N29">
        <v>118000</v>
      </c>
      <c r="Q29" t="s">
        <v>2074</v>
      </c>
    </row>
    <row r="30" ht="30" hidden="true" customHeight="true" spans="2:17">
      <c r="B30" t="s">
        <v>2057</v>
      </c>
      <c r="C30">
        <f t="shared" si="0"/>
        <v>100000</v>
      </c>
      <c r="D30">
        <f t="shared" si="1"/>
        <v>100000</v>
      </c>
      <c r="E30">
        <v>100000</v>
      </c>
      <c r="H30" t="s">
        <v>2058</v>
      </c>
      <c r="I30" t="s">
        <v>2046</v>
      </c>
      <c r="J30">
        <v>100000</v>
      </c>
      <c r="K30">
        <f t="shared" si="2"/>
        <v>0</v>
      </c>
      <c r="M30" t="s">
        <v>2057</v>
      </c>
      <c r="N30">
        <v>100000</v>
      </c>
      <c r="Q30" t="s">
        <v>2058</v>
      </c>
    </row>
    <row r="31" ht="30" customHeight="true" spans="2:17">
      <c r="B31" t="s">
        <v>2076</v>
      </c>
      <c r="C31">
        <f t="shared" si="0"/>
        <v>54235</v>
      </c>
      <c r="D31">
        <f t="shared" si="1"/>
        <v>54235</v>
      </c>
      <c r="E31">
        <v>54235</v>
      </c>
      <c r="H31" t="s">
        <v>2065</v>
      </c>
      <c r="J31">
        <v>54235</v>
      </c>
      <c r="K31">
        <f t="shared" si="2"/>
        <v>0</v>
      </c>
      <c r="M31" t="s">
        <v>2076</v>
      </c>
      <c r="N31">
        <v>54235</v>
      </c>
      <c r="Q31" t="s">
        <v>2065</v>
      </c>
    </row>
    <row r="32" ht="30" customHeight="true" spans="2:17">
      <c r="B32" t="s">
        <v>2077</v>
      </c>
      <c r="C32">
        <f t="shared" si="0"/>
        <v>50000</v>
      </c>
      <c r="D32">
        <f t="shared" si="1"/>
        <v>50000</v>
      </c>
      <c r="E32">
        <v>50000</v>
      </c>
      <c r="H32" t="s">
        <v>2078</v>
      </c>
      <c r="J32">
        <v>50000</v>
      </c>
      <c r="K32">
        <f t="shared" si="2"/>
        <v>0</v>
      </c>
      <c r="M32" t="s">
        <v>2077</v>
      </c>
      <c r="N32">
        <v>50000</v>
      </c>
      <c r="Q32" t="s">
        <v>2078</v>
      </c>
    </row>
    <row r="33" ht="30" customHeight="true" spans="2:17">
      <c r="B33" t="s">
        <v>2079</v>
      </c>
      <c r="C33">
        <f t="shared" si="0"/>
        <v>46141</v>
      </c>
      <c r="D33">
        <f t="shared" si="1"/>
        <v>46141</v>
      </c>
      <c r="E33">
        <v>46141</v>
      </c>
      <c r="H33" t="s">
        <v>2078</v>
      </c>
      <c r="J33">
        <v>46141</v>
      </c>
      <c r="K33">
        <f t="shared" si="2"/>
        <v>0</v>
      </c>
      <c r="M33" t="s">
        <v>2079</v>
      </c>
      <c r="N33">
        <v>46141</v>
      </c>
      <c r="Q33" t="s">
        <v>2078</v>
      </c>
    </row>
    <row r="34" ht="30" customHeight="true" spans="2:17">
      <c r="B34" t="s">
        <v>2080</v>
      </c>
      <c r="C34">
        <f t="shared" si="0"/>
        <v>14743</v>
      </c>
      <c r="D34">
        <f t="shared" si="1"/>
        <v>14743</v>
      </c>
      <c r="E34">
        <v>14743</v>
      </c>
      <c r="H34" t="s">
        <v>2065</v>
      </c>
      <c r="J34">
        <v>14743</v>
      </c>
      <c r="K34">
        <f t="shared" si="2"/>
        <v>0</v>
      </c>
      <c r="M34" t="s">
        <v>2080</v>
      </c>
      <c r="N34">
        <v>14743</v>
      </c>
      <c r="Q34" t="s">
        <v>2065</v>
      </c>
    </row>
    <row r="35" ht="30" customHeight="true" spans="2:17">
      <c r="B35" t="s">
        <v>2081</v>
      </c>
      <c r="C35">
        <f t="shared" si="0"/>
        <v>4400</v>
      </c>
      <c r="D35">
        <f t="shared" si="1"/>
        <v>4400</v>
      </c>
      <c r="E35">
        <v>4400</v>
      </c>
      <c r="H35" t="s">
        <v>2082</v>
      </c>
      <c r="J35">
        <v>4400</v>
      </c>
      <c r="K35">
        <f t="shared" si="2"/>
        <v>0</v>
      </c>
      <c r="M35" t="s">
        <v>2081</v>
      </c>
      <c r="N35">
        <v>4400</v>
      </c>
      <c r="Q35" t="s">
        <v>2082</v>
      </c>
    </row>
    <row r="36" ht="30" customHeight="true" spans="1:14">
      <c r="A36" t="s">
        <v>2025</v>
      </c>
      <c r="C36">
        <f>SUBTOTAL(9,C37:C56)</f>
        <v>924871</v>
      </c>
      <c r="D36">
        <f t="shared" si="1"/>
        <v>1004871</v>
      </c>
      <c r="E36">
        <f>984871+20000</f>
        <v>1004871</v>
      </c>
      <c r="G36">
        <v>20000</v>
      </c>
      <c r="J36">
        <v>1004871</v>
      </c>
      <c r="K36">
        <f t="shared" si="2"/>
        <v>-80000</v>
      </c>
      <c r="L36" t="s">
        <v>2025</v>
      </c>
      <c r="N36">
        <v>984871</v>
      </c>
    </row>
    <row r="37" ht="30" customHeight="true" spans="2:17">
      <c r="B37" t="s">
        <v>2083</v>
      </c>
      <c r="C37">
        <f t="shared" si="0"/>
        <v>210040</v>
      </c>
      <c r="D37">
        <f t="shared" si="1"/>
        <v>210040</v>
      </c>
      <c r="E37">
        <v>210040</v>
      </c>
      <c r="H37" t="s">
        <v>2084</v>
      </c>
      <c r="J37">
        <v>210040</v>
      </c>
      <c r="K37">
        <f t="shared" si="2"/>
        <v>0</v>
      </c>
      <c r="M37" t="s">
        <v>2083</v>
      </c>
      <c r="N37">
        <v>210040</v>
      </c>
      <c r="Q37" t="s">
        <v>2084</v>
      </c>
    </row>
    <row r="38" ht="30" customHeight="true" spans="2:17">
      <c r="B38" t="s">
        <v>2085</v>
      </c>
      <c r="C38">
        <f t="shared" si="0"/>
        <v>200000</v>
      </c>
      <c r="D38">
        <f t="shared" si="1"/>
        <v>200000</v>
      </c>
      <c r="E38">
        <v>200000</v>
      </c>
      <c r="H38" t="s">
        <v>2084</v>
      </c>
      <c r="J38">
        <v>200000</v>
      </c>
      <c r="K38">
        <f t="shared" si="2"/>
        <v>0</v>
      </c>
      <c r="M38" t="s">
        <v>2085</v>
      </c>
      <c r="N38">
        <v>200000</v>
      </c>
      <c r="Q38" t="s">
        <v>2084</v>
      </c>
    </row>
    <row r="39" ht="30" customHeight="true" spans="2:17">
      <c r="B39" t="s">
        <v>2086</v>
      </c>
      <c r="C39">
        <f t="shared" ref="C39:C70" si="3">D39+G39</f>
        <v>163000</v>
      </c>
      <c r="D39">
        <f t="shared" ref="D39:D70" si="4">E39+F39</f>
        <v>163000</v>
      </c>
      <c r="E39">
        <f>143000+20000</f>
        <v>163000</v>
      </c>
      <c r="H39" t="s">
        <v>2084</v>
      </c>
      <c r="J39">
        <v>143000</v>
      </c>
      <c r="K39">
        <f t="shared" si="2"/>
        <v>20000</v>
      </c>
      <c r="M39" t="s">
        <v>2086</v>
      </c>
      <c r="N39">
        <v>143000</v>
      </c>
      <c r="Q39" t="s">
        <v>2084</v>
      </c>
    </row>
    <row r="40" ht="30" customHeight="true" spans="2:17">
      <c r="B40" t="s">
        <v>2087</v>
      </c>
      <c r="C40">
        <f t="shared" si="3"/>
        <v>123469</v>
      </c>
      <c r="D40">
        <f t="shared" si="4"/>
        <v>123469</v>
      </c>
      <c r="E40">
        <v>123469</v>
      </c>
      <c r="H40" t="s">
        <v>2088</v>
      </c>
      <c r="J40">
        <v>123469</v>
      </c>
      <c r="K40">
        <f t="shared" ref="K40:K71" si="5">C40-J40</f>
        <v>0</v>
      </c>
      <c r="M40" t="s">
        <v>2087</v>
      </c>
      <c r="N40">
        <v>123469</v>
      </c>
      <c r="Q40" t="s">
        <v>2088</v>
      </c>
    </row>
    <row r="41" ht="30" hidden="true" customHeight="true" spans="2:17">
      <c r="B41" t="s">
        <v>2089</v>
      </c>
      <c r="C41">
        <f t="shared" si="3"/>
        <v>100000</v>
      </c>
      <c r="D41">
        <f t="shared" si="4"/>
        <v>100000</v>
      </c>
      <c r="E41">
        <v>100000</v>
      </c>
      <c r="H41" t="s">
        <v>2058</v>
      </c>
      <c r="I41" t="s">
        <v>2046</v>
      </c>
      <c r="J41">
        <v>100000</v>
      </c>
      <c r="K41">
        <f t="shared" si="5"/>
        <v>0</v>
      </c>
      <c r="M41" t="s">
        <v>2089</v>
      </c>
      <c r="N41">
        <v>100000</v>
      </c>
      <c r="Q41" t="s">
        <v>2058</v>
      </c>
    </row>
    <row r="42" ht="30" customHeight="true" spans="2:17">
      <c r="B42" t="s">
        <v>2090</v>
      </c>
      <c r="C42">
        <f t="shared" si="3"/>
        <v>68000</v>
      </c>
      <c r="D42">
        <f t="shared" si="4"/>
        <v>68000</v>
      </c>
      <c r="E42">
        <v>68000</v>
      </c>
      <c r="H42" t="s">
        <v>2084</v>
      </c>
      <c r="J42">
        <v>68000</v>
      </c>
      <c r="K42">
        <f t="shared" si="5"/>
        <v>0</v>
      </c>
      <c r="M42" t="s">
        <v>2090</v>
      </c>
      <c r="N42">
        <v>68000</v>
      </c>
      <c r="Q42" t="s">
        <v>2084</v>
      </c>
    </row>
    <row r="43" ht="30" customHeight="true" spans="2:17">
      <c r="B43" t="s">
        <v>2091</v>
      </c>
      <c r="C43">
        <f t="shared" si="3"/>
        <v>42260</v>
      </c>
      <c r="D43">
        <f t="shared" si="4"/>
        <v>42260</v>
      </c>
      <c r="E43">
        <v>42260</v>
      </c>
      <c r="H43" t="s">
        <v>2092</v>
      </c>
      <c r="J43">
        <v>42260</v>
      </c>
      <c r="K43">
        <f t="shared" si="5"/>
        <v>0</v>
      </c>
      <c r="M43" t="s">
        <v>2091</v>
      </c>
      <c r="N43">
        <v>42260</v>
      </c>
      <c r="Q43" t="s">
        <v>2092</v>
      </c>
    </row>
    <row r="44" ht="30" customHeight="true" spans="2:17">
      <c r="B44" t="s">
        <v>2093</v>
      </c>
      <c r="C44">
        <f t="shared" si="3"/>
        <v>23000</v>
      </c>
      <c r="D44">
        <f t="shared" si="4"/>
        <v>23000</v>
      </c>
      <c r="E44">
        <v>23000</v>
      </c>
      <c r="H44" t="s">
        <v>2094</v>
      </c>
      <c r="J44">
        <v>23000</v>
      </c>
      <c r="K44">
        <f t="shared" si="5"/>
        <v>0</v>
      </c>
      <c r="M44" t="s">
        <v>2093</v>
      </c>
      <c r="N44">
        <v>23000</v>
      </c>
      <c r="Q44" t="s">
        <v>2094</v>
      </c>
    </row>
    <row r="45" ht="30" customHeight="true" spans="2:11">
      <c r="B45" t="s">
        <v>2095</v>
      </c>
      <c r="C45">
        <f t="shared" si="3"/>
        <v>20000</v>
      </c>
      <c r="D45">
        <f t="shared" si="4"/>
        <v>0</v>
      </c>
      <c r="G45">
        <v>20000</v>
      </c>
      <c r="H45" t="s">
        <v>2096</v>
      </c>
      <c r="J45">
        <v>20000</v>
      </c>
      <c r="K45">
        <f t="shared" si="5"/>
        <v>0</v>
      </c>
    </row>
    <row r="46" ht="30" customHeight="true" spans="2:17">
      <c r="B46" t="s">
        <v>2097</v>
      </c>
      <c r="C46">
        <f t="shared" si="3"/>
        <v>11500</v>
      </c>
      <c r="D46">
        <f t="shared" si="4"/>
        <v>11500</v>
      </c>
      <c r="E46">
        <v>11500</v>
      </c>
      <c r="H46" t="s">
        <v>2088</v>
      </c>
      <c r="J46">
        <v>11500</v>
      </c>
      <c r="K46">
        <f t="shared" si="5"/>
        <v>0</v>
      </c>
      <c r="M46" t="s">
        <v>2097</v>
      </c>
      <c r="N46">
        <v>11500</v>
      </c>
      <c r="Q46" t="s">
        <v>2088</v>
      </c>
    </row>
    <row r="47" ht="30" customHeight="true" spans="3:17">
      <c r="C47">
        <f t="shared" si="3"/>
        <v>4000</v>
      </c>
      <c r="D47">
        <f t="shared" si="4"/>
        <v>4000</v>
      </c>
      <c r="E47">
        <v>4000</v>
      </c>
      <c r="H47" t="s">
        <v>2098</v>
      </c>
      <c r="J47">
        <v>4000</v>
      </c>
      <c r="K47">
        <f t="shared" si="5"/>
        <v>0</v>
      </c>
      <c r="N47">
        <v>4000</v>
      </c>
      <c r="Q47" t="s">
        <v>2099</v>
      </c>
    </row>
    <row r="48" ht="30" customHeight="true" spans="3:17">
      <c r="C48">
        <f t="shared" si="3"/>
        <v>3500</v>
      </c>
      <c r="D48">
        <f t="shared" si="4"/>
        <v>3500</v>
      </c>
      <c r="E48">
        <v>3500</v>
      </c>
      <c r="H48" t="s">
        <v>2100</v>
      </c>
      <c r="J48">
        <v>3500</v>
      </c>
      <c r="K48">
        <f t="shared" si="5"/>
        <v>0</v>
      </c>
      <c r="N48">
        <v>3500</v>
      </c>
      <c r="Q48" t="s">
        <v>2100</v>
      </c>
    </row>
    <row r="49" ht="30" customHeight="true" spans="2:17">
      <c r="B49" t="s">
        <v>2101</v>
      </c>
      <c r="C49">
        <f t="shared" si="3"/>
        <v>16550</v>
      </c>
      <c r="D49">
        <f t="shared" si="4"/>
        <v>16550</v>
      </c>
      <c r="E49">
        <v>16550</v>
      </c>
      <c r="H49" t="s">
        <v>2092</v>
      </c>
      <c r="J49">
        <v>16550</v>
      </c>
      <c r="K49">
        <f t="shared" si="5"/>
        <v>0</v>
      </c>
      <c r="M49" t="s">
        <v>2101</v>
      </c>
      <c r="N49">
        <v>16550</v>
      </c>
      <c r="Q49" t="s">
        <v>2092</v>
      </c>
    </row>
    <row r="50" ht="30" customHeight="true" spans="2:17">
      <c r="B50" t="s">
        <v>2102</v>
      </c>
      <c r="C50">
        <f t="shared" si="3"/>
        <v>12500</v>
      </c>
      <c r="D50">
        <f t="shared" si="4"/>
        <v>12500</v>
      </c>
      <c r="E50">
        <v>12500</v>
      </c>
      <c r="H50" t="s">
        <v>2084</v>
      </c>
      <c r="I50" t="s">
        <v>39</v>
      </c>
      <c r="J50">
        <v>12500</v>
      </c>
      <c r="K50">
        <f t="shared" si="5"/>
        <v>0</v>
      </c>
      <c r="M50" t="s">
        <v>2103</v>
      </c>
      <c r="N50">
        <v>12500</v>
      </c>
      <c r="Q50" t="s">
        <v>2084</v>
      </c>
    </row>
    <row r="51" ht="30" customHeight="true" spans="2:17">
      <c r="B51" t="s">
        <v>2104</v>
      </c>
      <c r="C51">
        <f>D51+G51+D53+G53</f>
        <v>11352</v>
      </c>
      <c r="D51">
        <f t="shared" si="4"/>
        <v>6352</v>
      </c>
      <c r="E51">
        <v>6352</v>
      </c>
      <c r="H51" t="s">
        <v>2092</v>
      </c>
      <c r="J51">
        <v>6352</v>
      </c>
      <c r="K51">
        <f t="shared" si="5"/>
        <v>5000</v>
      </c>
      <c r="M51" t="s">
        <v>2105</v>
      </c>
      <c r="N51">
        <v>6352</v>
      </c>
      <c r="Q51" t="s">
        <v>2092</v>
      </c>
    </row>
    <row r="52" ht="30" customHeight="true" spans="2:17">
      <c r="B52" t="s">
        <v>2106</v>
      </c>
      <c r="C52">
        <f>D52+G52</f>
        <v>6000</v>
      </c>
      <c r="D52">
        <f t="shared" si="4"/>
        <v>6000</v>
      </c>
      <c r="E52">
        <v>6000</v>
      </c>
      <c r="H52" t="s">
        <v>2107</v>
      </c>
      <c r="J52">
        <v>6000</v>
      </c>
      <c r="K52">
        <f t="shared" si="5"/>
        <v>0</v>
      </c>
      <c r="M52" t="s">
        <v>2106</v>
      </c>
      <c r="N52">
        <v>6000</v>
      </c>
      <c r="Q52" t="s">
        <v>2107</v>
      </c>
    </row>
    <row r="53" ht="30" hidden="true" customHeight="true" spans="2:17">
      <c r="B53" t="s">
        <v>2104</v>
      </c>
      <c r="D53">
        <f t="shared" si="4"/>
        <v>5000</v>
      </c>
      <c r="E53">
        <v>5000</v>
      </c>
      <c r="H53" t="s">
        <v>2092</v>
      </c>
      <c r="I53" t="s">
        <v>2108</v>
      </c>
      <c r="J53">
        <v>5000</v>
      </c>
      <c r="K53">
        <f t="shared" si="5"/>
        <v>-5000</v>
      </c>
      <c r="M53" t="s">
        <v>2104</v>
      </c>
      <c r="N53">
        <v>5000</v>
      </c>
      <c r="Q53" t="s">
        <v>2092</v>
      </c>
    </row>
    <row r="54" ht="30" customHeight="true" spans="2:17">
      <c r="B54" t="s">
        <v>2109</v>
      </c>
      <c r="C54">
        <f t="shared" si="3"/>
        <v>5000</v>
      </c>
      <c r="D54">
        <f t="shared" si="4"/>
        <v>5000</v>
      </c>
      <c r="E54">
        <v>5000</v>
      </c>
      <c r="H54" t="s">
        <v>2110</v>
      </c>
      <c r="J54">
        <v>5000</v>
      </c>
      <c r="K54">
        <f t="shared" si="5"/>
        <v>0</v>
      </c>
      <c r="M54" t="s">
        <v>2109</v>
      </c>
      <c r="N54">
        <v>5000</v>
      </c>
      <c r="Q54" t="s">
        <v>2110</v>
      </c>
    </row>
    <row r="55" ht="30" customHeight="true" spans="2:17">
      <c r="B55" t="s">
        <v>2111</v>
      </c>
      <c r="C55">
        <f t="shared" si="3"/>
        <v>4500</v>
      </c>
      <c r="D55">
        <f t="shared" si="4"/>
        <v>4500</v>
      </c>
      <c r="E55">
        <v>4500</v>
      </c>
      <c r="H55" t="s">
        <v>2110</v>
      </c>
      <c r="J55">
        <v>4500</v>
      </c>
      <c r="K55">
        <f t="shared" si="5"/>
        <v>0</v>
      </c>
      <c r="M55" t="s">
        <v>2111</v>
      </c>
      <c r="N55">
        <v>4500</v>
      </c>
      <c r="Q55" t="s">
        <v>2110</v>
      </c>
    </row>
    <row r="56" ht="30" customHeight="true" spans="2:17">
      <c r="B56" t="s">
        <v>2112</v>
      </c>
      <c r="C56">
        <f t="shared" si="3"/>
        <v>200</v>
      </c>
      <c r="D56">
        <f t="shared" si="4"/>
        <v>200</v>
      </c>
      <c r="E56">
        <v>200</v>
      </c>
      <c r="H56" t="s">
        <v>2110</v>
      </c>
      <c r="J56">
        <v>200</v>
      </c>
      <c r="K56">
        <f t="shared" si="5"/>
        <v>0</v>
      </c>
      <c r="M56" t="s">
        <v>2112</v>
      </c>
      <c r="N56">
        <v>200</v>
      </c>
      <c r="Q56" t="s">
        <v>2110</v>
      </c>
    </row>
    <row r="57" ht="30" customHeight="true" spans="1:14">
      <c r="A57" t="s">
        <v>2026</v>
      </c>
      <c r="C57">
        <f>SUBTOTAL(9,C58:C66)</f>
        <v>607321.26</v>
      </c>
      <c r="D57">
        <f t="shared" si="4"/>
        <v>883721.26</v>
      </c>
      <c r="E57">
        <v>883721.26</v>
      </c>
      <c r="J57">
        <v>883721.26</v>
      </c>
      <c r="K57">
        <f t="shared" si="5"/>
        <v>-276400</v>
      </c>
      <c r="L57" t="s">
        <v>2026</v>
      </c>
      <c r="N57">
        <v>883721.26</v>
      </c>
    </row>
    <row r="58" ht="30" customHeight="true" spans="2:17">
      <c r="B58" t="s">
        <v>2113</v>
      </c>
      <c r="C58">
        <f t="shared" si="3"/>
        <v>283800</v>
      </c>
      <c r="D58">
        <f t="shared" si="4"/>
        <v>283800</v>
      </c>
      <c r="E58">
        <v>283800</v>
      </c>
      <c r="H58" t="s">
        <v>2114</v>
      </c>
      <c r="J58">
        <v>283800</v>
      </c>
      <c r="K58">
        <f t="shared" si="5"/>
        <v>0</v>
      </c>
      <c r="M58" t="s">
        <v>2113</v>
      </c>
      <c r="N58">
        <v>283800</v>
      </c>
      <c r="Q58" t="s">
        <v>2114</v>
      </c>
    </row>
    <row r="59" ht="30" customHeight="true" spans="3:17">
      <c r="C59">
        <f t="shared" si="3"/>
        <v>20600</v>
      </c>
      <c r="D59">
        <f t="shared" si="4"/>
        <v>20600</v>
      </c>
      <c r="E59">
        <v>20600</v>
      </c>
      <c r="H59" t="s">
        <v>2115</v>
      </c>
      <c r="J59">
        <v>20600</v>
      </c>
      <c r="K59">
        <f t="shared" si="5"/>
        <v>0</v>
      </c>
      <c r="N59">
        <v>20600</v>
      </c>
      <c r="Q59" t="s">
        <v>2115</v>
      </c>
    </row>
    <row r="60" ht="30" customHeight="true" spans="3:17">
      <c r="C60">
        <f t="shared" si="3"/>
        <v>3335</v>
      </c>
      <c r="D60">
        <f t="shared" si="4"/>
        <v>3335</v>
      </c>
      <c r="E60">
        <v>3335</v>
      </c>
      <c r="H60" t="s">
        <v>2116</v>
      </c>
      <c r="J60">
        <v>3335</v>
      </c>
      <c r="K60">
        <f t="shared" si="5"/>
        <v>0</v>
      </c>
      <c r="N60">
        <v>3335</v>
      </c>
      <c r="Q60" t="s">
        <v>2116</v>
      </c>
    </row>
    <row r="61" ht="30" hidden="true" customHeight="true" spans="2:17">
      <c r="B61" t="s">
        <v>2057</v>
      </c>
      <c r="C61">
        <f t="shared" si="3"/>
        <v>276400</v>
      </c>
      <c r="D61">
        <f t="shared" si="4"/>
        <v>276400</v>
      </c>
      <c r="E61">
        <v>276400</v>
      </c>
      <c r="H61" t="s">
        <v>2058</v>
      </c>
      <c r="I61" t="s">
        <v>2046</v>
      </c>
      <c r="J61">
        <v>276400</v>
      </c>
      <c r="K61">
        <f t="shared" si="5"/>
        <v>0</v>
      </c>
      <c r="M61" t="s">
        <v>2057</v>
      </c>
      <c r="N61">
        <v>276400</v>
      </c>
      <c r="Q61" t="s">
        <v>2058</v>
      </c>
    </row>
    <row r="62" ht="30" customHeight="true" spans="2:17">
      <c r="B62" t="s">
        <v>2117</v>
      </c>
      <c r="C62">
        <f t="shared" si="3"/>
        <v>140198.16</v>
      </c>
      <c r="D62">
        <f t="shared" si="4"/>
        <v>140198.16</v>
      </c>
      <c r="E62">
        <v>140198.16</v>
      </c>
      <c r="H62" t="s">
        <v>2118</v>
      </c>
      <c r="J62">
        <v>140198.16</v>
      </c>
      <c r="K62">
        <f t="shared" si="5"/>
        <v>0</v>
      </c>
      <c r="M62" t="s">
        <v>2117</v>
      </c>
      <c r="N62">
        <v>140198.16</v>
      </c>
      <c r="Q62" t="s">
        <v>2118</v>
      </c>
    </row>
    <row r="63" ht="30" customHeight="true" spans="3:17">
      <c r="C63">
        <f t="shared" si="3"/>
        <v>4829.1</v>
      </c>
      <c r="D63">
        <f t="shared" si="4"/>
        <v>4829.1</v>
      </c>
      <c r="E63">
        <v>4829.1</v>
      </c>
      <c r="H63" t="s">
        <v>2115</v>
      </c>
      <c r="J63">
        <v>4829.1</v>
      </c>
      <c r="K63">
        <f t="shared" si="5"/>
        <v>0</v>
      </c>
      <c r="N63">
        <v>4829.1</v>
      </c>
      <c r="Q63" t="s">
        <v>2115</v>
      </c>
    </row>
    <row r="64" ht="30" customHeight="true" spans="2:17">
      <c r="B64" t="s">
        <v>2119</v>
      </c>
      <c r="C64">
        <f t="shared" si="3"/>
        <v>118356</v>
      </c>
      <c r="D64">
        <f t="shared" si="4"/>
        <v>118356</v>
      </c>
      <c r="E64">
        <v>118356</v>
      </c>
      <c r="H64" t="s">
        <v>2114</v>
      </c>
      <c r="J64">
        <v>118356</v>
      </c>
      <c r="K64">
        <f t="shared" si="5"/>
        <v>0</v>
      </c>
      <c r="M64" t="s">
        <v>2119</v>
      </c>
      <c r="N64">
        <v>118356</v>
      </c>
      <c r="Q64" t="s">
        <v>2114</v>
      </c>
    </row>
    <row r="65" ht="30" customHeight="true" spans="2:17">
      <c r="B65" t="s">
        <v>2120</v>
      </c>
      <c r="C65">
        <f t="shared" si="3"/>
        <v>34203</v>
      </c>
      <c r="D65">
        <f t="shared" si="4"/>
        <v>34203</v>
      </c>
      <c r="E65">
        <v>34203</v>
      </c>
      <c r="H65" t="s">
        <v>2121</v>
      </c>
      <c r="J65">
        <v>34203</v>
      </c>
      <c r="K65">
        <f t="shared" si="5"/>
        <v>0</v>
      </c>
      <c r="M65" t="s">
        <v>2120</v>
      </c>
      <c r="N65">
        <v>34203</v>
      </c>
      <c r="Q65" t="s">
        <v>2121</v>
      </c>
    </row>
    <row r="66" ht="30" customHeight="true" spans="2:17">
      <c r="B66" t="s">
        <v>2122</v>
      </c>
      <c r="C66">
        <f t="shared" si="3"/>
        <v>2000</v>
      </c>
      <c r="D66">
        <f t="shared" si="4"/>
        <v>2000</v>
      </c>
      <c r="E66">
        <v>2000</v>
      </c>
      <c r="H66" t="s">
        <v>2123</v>
      </c>
      <c r="J66">
        <v>2000</v>
      </c>
      <c r="K66">
        <f t="shared" si="5"/>
        <v>0</v>
      </c>
      <c r="M66" t="s">
        <v>2122</v>
      </c>
      <c r="N66">
        <v>2000</v>
      </c>
      <c r="Q66" t="s">
        <v>2123</v>
      </c>
    </row>
    <row r="67" ht="30" customHeight="true" spans="1:14">
      <c r="A67" t="s">
        <v>2027</v>
      </c>
      <c r="C67">
        <f>SUBTOTAL(9,C68:C73)</f>
        <v>905494</v>
      </c>
      <c r="D67">
        <f t="shared" si="4"/>
        <v>915494</v>
      </c>
      <c r="E67">
        <v>865274</v>
      </c>
      <c r="F67">
        <f>SUM(F68:F74)</f>
        <v>50220</v>
      </c>
      <c r="J67">
        <v>865274</v>
      </c>
      <c r="K67">
        <f t="shared" si="5"/>
        <v>40220</v>
      </c>
      <c r="L67" t="s">
        <v>2027</v>
      </c>
      <c r="N67">
        <v>865274</v>
      </c>
    </row>
    <row r="68" ht="30" customHeight="true" spans="2:17">
      <c r="B68" t="s">
        <v>2124</v>
      </c>
      <c r="C68">
        <f t="shared" si="3"/>
        <v>725068.1</v>
      </c>
      <c r="D68">
        <f t="shared" si="4"/>
        <v>725068.1</v>
      </c>
      <c r="E68">
        <v>674848.1</v>
      </c>
      <c r="F68">
        <v>50220</v>
      </c>
      <c r="H68" t="s">
        <v>2125</v>
      </c>
      <c r="J68">
        <v>674848.1</v>
      </c>
      <c r="K68">
        <f t="shared" si="5"/>
        <v>50220</v>
      </c>
      <c r="M68" t="s">
        <v>2124</v>
      </c>
      <c r="N68">
        <v>674848.1</v>
      </c>
      <c r="Q68" t="s">
        <v>2125</v>
      </c>
    </row>
    <row r="69" ht="30" customHeight="true" spans="2:17">
      <c r="B69" t="s">
        <v>2126</v>
      </c>
      <c r="C69">
        <f t="shared" si="3"/>
        <v>53127</v>
      </c>
      <c r="D69">
        <f t="shared" si="4"/>
        <v>53127</v>
      </c>
      <c r="E69">
        <v>53127</v>
      </c>
      <c r="H69" t="s">
        <v>2125</v>
      </c>
      <c r="J69">
        <v>53127</v>
      </c>
      <c r="K69">
        <f t="shared" si="5"/>
        <v>0</v>
      </c>
      <c r="M69" t="s">
        <v>2126</v>
      </c>
      <c r="N69">
        <v>53127</v>
      </c>
      <c r="Q69" t="s">
        <v>2125</v>
      </c>
    </row>
    <row r="70" ht="30" customHeight="true" spans="2:17">
      <c r="B70" t="s">
        <v>2127</v>
      </c>
      <c r="C70">
        <f t="shared" si="3"/>
        <v>43786</v>
      </c>
      <c r="D70">
        <f t="shared" si="4"/>
        <v>43786</v>
      </c>
      <c r="E70">
        <v>43786</v>
      </c>
      <c r="H70" t="s">
        <v>2125</v>
      </c>
      <c r="J70">
        <v>43786</v>
      </c>
      <c r="K70">
        <f t="shared" si="5"/>
        <v>0</v>
      </c>
      <c r="M70" t="s">
        <v>2127</v>
      </c>
      <c r="N70">
        <v>43786</v>
      </c>
      <c r="Q70" t="s">
        <v>2125</v>
      </c>
    </row>
    <row r="71" ht="30" customHeight="true" spans="2:17">
      <c r="B71" t="s">
        <v>2128</v>
      </c>
      <c r="C71">
        <f t="shared" ref="C71:C102" si="6">D71+G71</f>
        <v>42795</v>
      </c>
      <c r="D71">
        <f t="shared" ref="D71:D102" si="7">E71+F71</f>
        <v>42795</v>
      </c>
      <c r="E71">
        <v>42795</v>
      </c>
      <c r="H71" t="s">
        <v>2129</v>
      </c>
      <c r="J71">
        <v>42795</v>
      </c>
      <c r="K71">
        <f t="shared" si="5"/>
        <v>0</v>
      </c>
      <c r="M71" t="s">
        <v>2128</v>
      </c>
      <c r="N71">
        <v>42795</v>
      </c>
      <c r="Q71" t="s">
        <v>2129</v>
      </c>
    </row>
    <row r="72" ht="30" customHeight="true" spans="2:17">
      <c r="B72" t="s">
        <v>2130</v>
      </c>
      <c r="C72">
        <f t="shared" si="6"/>
        <v>20626</v>
      </c>
      <c r="D72">
        <f t="shared" si="7"/>
        <v>20626</v>
      </c>
      <c r="E72">
        <v>20626</v>
      </c>
      <c r="H72" t="s">
        <v>2131</v>
      </c>
      <c r="J72">
        <v>20626</v>
      </c>
      <c r="K72">
        <f t="shared" ref="K72:K103" si="8">C72-J72</f>
        <v>0</v>
      </c>
      <c r="M72" t="s">
        <v>2130</v>
      </c>
      <c r="N72">
        <v>20626</v>
      </c>
      <c r="Q72" t="s">
        <v>2131</v>
      </c>
    </row>
    <row r="73" ht="30" customHeight="true" spans="2:17">
      <c r="B73" t="s">
        <v>2132</v>
      </c>
      <c r="C73">
        <f t="shared" si="6"/>
        <v>20091.9</v>
      </c>
      <c r="D73">
        <f t="shared" si="7"/>
        <v>20091.9</v>
      </c>
      <c r="E73">
        <v>20091.9</v>
      </c>
      <c r="H73" t="s">
        <v>2125</v>
      </c>
      <c r="J73">
        <v>20091.9</v>
      </c>
      <c r="K73">
        <f t="shared" si="8"/>
        <v>0</v>
      </c>
      <c r="M73" t="s">
        <v>2132</v>
      </c>
      <c r="N73">
        <v>20091.9</v>
      </c>
      <c r="Q73" t="s">
        <v>2125</v>
      </c>
    </row>
    <row r="74" ht="30" hidden="true" customHeight="true" spans="2:17">
      <c r="B74" t="s">
        <v>2057</v>
      </c>
      <c r="C74">
        <f t="shared" si="6"/>
        <v>10000</v>
      </c>
      <c r="D74">
        <f t="shared" si="7"/>
        <v>10000</v>
      </c>
      <c r="E74">
        <v>10000</v>
      </c>
      <c r="H74" t="s">
        <v>2058</v>
      </c>
      <c r="I74" t="s">
        <v>2046</v>
      </c>
      <c r="J74">
        <v>10000</v>
      </c>
      <c r="K74">
        <f t="shared" si="8"/>
        <v>0</v>
      </c>
      <c r="M74" t="s">
        <v>2057</v>
      </c>
      <c r="N74">
        <v>10000</v>
      </c>
      <c r="Q74" t="s">
        <v>2058</v>
      </c>
    </row>
    <row r="75" ht="30" customHeight="true" spans="1:14">
      <c r="A75" t="s">
        <v>2028</v>
      </c>
      <c r="C75">
        <f>SUBTOTAL(9,C76:C86)</f>
        <v>873707.71</v>
      </c>
      <c r="D75">
        <f t="shared" si="7"/>
        <v>883707.71</v>
      </c>
      <c r="E75">
        <v>883707.71</v>
      </c>
      <c r="J75">
        <v>883707.71</v>
      </c>
      <c r="K75">
        <f t="shared" si="8"/>
        <v>-10000</v>
      </c>
      <c r="L75" t="s">
        <v>2028</v>
      </c>
      <c r="N75">
        <v>883707.71</v>
      </c>
    </row>
    <row r="76" ht="30" customHeight="true" spans="2:17">
      <c r="B76" t="s">
        <v>2133</v>
      </c>
      <c r="C76">
        <f t="shared" si="6"/>
        <v>238281.71</v>
      </c>
      <c r="D76">
        <f t="shared" si="7"/>
        <v>238281.71</v>
      </c>
      <c r="E76">
        <v>238281.71</v>
      </c>
      <c r="H76" t="s">
        <v>2134</v>
      </c>
      <c r="J76">
        <v>238281.71</v>
      </c>
      <c r="K76">
        <f t="shared" si="8"/>
        <v>0</v>
      </c>
      <c r="M76" t="s">
        <v>2133</v>
      </c>
      <c r="N76">
        <v>238281.71</v>
      </c>
      <c r="Q76" t="s">
        <v>2134</v>
      </c>
    </row>
    <row r="77" ht="30" customHeight="true" spans="2:17">
      <c r="B77" t="s">
        <v>2135</v>
      </c>
      <c r="C77">
        <f t="shared" si="6"/>
        <v>206850</v>
      </c>
      <c r="D77">
        <f t="shared" si="7"/>
        <v>206850</v>
      </c>
      <c r="E77">
        <v>206850</v>
      </c>
      <c r="H77" t="s">
        <v>2134</v>
      </c>
      <c r="J77">
        <v>206850</v>
      </c>
      <c r="K77">
        <f t="shared" si="8"/>
        <v>0</v>
      </c>
      <c r="M77" t="s">
        <v>2135</v>
      </c>
      <c r="N77">
        <v>206850</v>
      </c>
      <c r="Q77" t="s">
        <v>2134</v>
      </c>
    </row>
    <row r="78" ht="30" customHeight="true" spans="2:17">
      <c r="B78" t="s">
        <v>2136</v>
      </c>
      <c r="C78">
        <f t="shared" si="6"/>
        <v>166500</v>
      </c>
      <c r="D78">
        <f t="shared" si="7"/>
        <v>166500</v>
      </c>
      <c r="E78">
        <v>166500</v>
      </c>
      <c r="H78" t="s">
        <v>2134</v>
      </c>
      <c r="J78">
        <v>166500</v>
      </c>
      <c r="K78">
        <f t="shared" si="8"/>
        <v>0</v>
      </c>
      <c r="M78" t="s">
        <v>2136</v>
      </c>
      <c r="N78">
        <v>166500</v>
      </c>
      <c r="Q78" t="s">
        <v>2134</v>
      </c>
    </row>
    <row r="79" ht="30" customHeight="true" spans="2:17">
      <c r="B79" t="s">
        <v>2137</v>
      </c>
      <c r="C79">
        <f t="shared" si="6"/>
        <v>120000</v>
      </c>
      <c r="D79">
        <f t="shared" si="7"/>
        <v>120000</v>
      </c>
      <c r="E79">
        <v>120000</v>
      </c>
      <c r="H79" t="s">
        <v>2134</v>
      </c>
      <c r="J79">
        <v>120000</v>
      </c>
      <c r="K79">
        <f t="shared" si="8"/>
        <v>0</v>
      </c>
      <c r="M79" t="s">
        <v>2137</v>
      </c>
      <c r="N79">
        <v>120000</v>
      </c>
      <c r="Q79" t="s">
        <v>2134</v>
      </c>
    </row>
    <row r="80" ht="30" customHeight="true" spans="2:17">
      <c r="B80" t="s">
        <v>2138</v>
      </c>
      <c r="C80">
        <f t="shared" si="6"/>
        <v>60000</v>
      </c>
      <c r="D80">
        <f t="shared" si="7"/>
        <v>60000</v>
      </c>
      <c r="E80">
        <v>60000</v>
      </c>
      <c r="H80" t="s">
        <v>2134</v>
      </c>
      <c r="J80">
        <v>60000</v>
      </c>
      <c r="K80">
        <f t="shared" si="8"/>
        <v>0</v>
      </c>
      <c r="M80" t="s">
        <v>2138</v>
      </c>
      <c r="N80">
        <v>60000</v>
      </c>
      <c r="Q80" t="s">
        <v>2134</v>
      </c>
    </row>
    <row r="81" ht="30" customHeight="true" spans="2:17">
      <c r="B81" t="s">
        <v>2139</v>
      </c>
      <c r="C81">
        <f t="shared" si="6"/>
        <v>50400</v>
      </c>
      <c r="D81">
        <f t="shared" si="7"/>
        <v>50400</v>
      </c>
      <c r="E81">
        <v>50400</v>
      </c>
      <c r="H81" t="s">
        <v>2134</v>
      </c>
      <c r="J81">
        <v>50400</v>
      </c>
      <c r="K81">
        <f t="shared" si="8"/>
        <v>0</v>
      </c>
      <c r="M81" t="s">
        <v>2139</v>
      </c>
      <c r="N81">
        <v>50400</v>
      </c>
      <c r="Q81" t="s">
        <v>2134</v>
      </c>
    </row>
    <row r="82" ht="30" customHeight="true" spans="2:17">
      <c r="B82" t="s">
        <v>2140</v>
      </c>
      <c r="C82">
        <f t="shared" si="6"/>
        <v>11259</v>
      </c>
      <c r="D82">
        <f t="shared" si="7"/>
        <v>11259</v>
      </c>
      <c r="E82">
        <v>11259</v>
      </c>
      <c r="H82" t="s">
        <v>2134</v>
      </c>
      <c r="J82">
        <v>11259</v>
      </c>
      <c r="K82">
        <f t="shared" si="8"/>
        <v>0</v>
      </c>
      <c r="M82" t="s">
        <v>2140</v>
      </c>
      <c r="N82">
        <v>11259</v>
      </c>
      <c r="Q82" t="s">
        <v>2134</v>
      </c>
    </row>
    <row r="83" ht="30" hidden="true" customHeight="true" spans="2:17">
      <c r="B83" t="s">
        <v>2057</v>
      </c>
      <c r="C83">
        <f t="shared" si="6"/>
        <v>10000</v>
      </c>
      <c r="D83">
        <f t="shared" si="7"/>
        <v>10000</v>
      </c>
      <c r="E83">
        <v>10000</v>
      </c>
      <c r="H83" t="s">
        <v>2058</v>
      </c>
      <c r="I83" t="s">
        <v>2046</v>
      </c>
      <c r="J83">
        <v>10000</v>
      </c>
      <c r="K83">
        <f t="shared" si="8"/>
        <v>0</v>
      </c>
      <c r="M83" t="s">
        <v>2057</v>
      </c>
      <c r="N83">
        <v>10000</v>
      </c>
      <c r="Q83" t="s">
        <v>2058</v>
      </c>
    </row>
    <row r="84" ht="30" customHeight="true" spans="2:17">
      <c r="B84" t="s">
        <v>2141</v>
      </c>
      <c r="C84">
        <f t="shared" si="6"/>
        <v>10000</v>
      </c>
      <c r="D84">
        <f t="shared" si="7"/>
        <v>10000</v>
      </c>
      <c r="E84">
        <v>10000</v>
      </c>
      <c r="H84" t="s">
        <v>2134</v>
      </c>
      <c r="J84">
        <v>10000</v>
      </c>
      <c r="K84">
        <f t="shared" si="8"/>
        <v>0</v>
      </c>
      <c r="M84" t="s">
        <v>2141</v>
      </c>
      <c r="N84">
        <v>10000</v>
      </c>
      <c r="Q84" t="s">
        <v>2134</v>
      </c>
    </row>
    <row r="85" ht="30" customHeight="true" spans="2:17">
      <c r="B85" t="s">
        <v>2142</v>
      </c>
      <c r="C85">
        <f t="shared" si="6"/>
        <v>6600</v>
      </c>
      <c r="D85">
        <f t="shared" si="7"/>
        <v>6600</v>
      </c>
      <c r="E85">
        <v>6600</v>
      </c>
      <c r="H85" t="s">
        <v>2134</v>
      </c>
      <c r="J85">
        <v>6600</v>
      </c>
      <c r="K85">
        <f t="shared" si="8"/>
        <v>0</v>
      </c>
      <c r="M85" t="s">
        <v>2142</v>
      </c>
      <c r="N85">
        <v>6600</v>
      </c>
      <c r="Q85" t="s">
        <v>2134</v>
      </c>
    </row>
    <row r="86" ht="30" customHeight="true" spans="2:17">
      <c r="B86" t="s">
        <v>2143</v>
      </c>
      <c r="C86">
        <f t="shared" si="6"/>
        <v>3817</v>
      </c>
      <c r="D86">
        <f t="shared" si="7"/>
        <v>3817</v>
      </c>
      <c r="E86">
        <v>3817</v>
      </c>
      <c r="H86" t="s">
        <v>2134</v>
      </c>
      <c r="J86">
        <v>3817</v>
      </c>
      <c r="K86">
        <f t="shared" si="8"/>
        <v>0</v>
      </c>
      <c r="M86" t="s">
        <v>2143</v>
      </c>
      <c r="N86">
        <v>3817</v>
      </c>
      <c r="Q86" t="s">
        <v>2134</v>
      </c>
    </row>
    <row r="87" ht="30" customHeight="true" spans="1:14">
      <c r="A87" t="s">
        <v>2029</v>
      </c>
      <c r="C87">
        <f>SUBTOTAL(9,C88:C92)</f>
        <v>275925</v>
      </c>
      <c r="D87">
        <f t="shared" si="7"/>
        <v>295925</v>
      </c>
      <c r="E87">
        <f>285925+10000</f>
        <v>295925</v>
      </c>
      <c r="J87">
        <v>285925</v>
      </c>
      <c r="K87">
        <f t="shared" si="8"/>
        <v>-10000</v>
      </c>
      <c r="L87" t="s">
        <v>2029</v>
      </c>
      <c r="N87">
        <v>285925</v>
      </c>
    </row>
    <row r="88" ht="30" customHeight="true" spans="2:17">
      <c r="B88" t="s">
        <v>2144</v>
      </c>
      <c r="C88">
        <f t="shared" si="6"/>
        <v>89853</v>
      </c>
      <c r="D88">
        <f t="shared" si="7"/>
        <v>89853</v>
      </c>
      <c r="E88">
        <v>89853</v>
      </c>
      <c r="H88" t="s">
        <v>2065</v>
      </c>
      <c r="J88">
        <v>89853</v>
      </c>
      <c r="K88">
        <f t="shared" si="8"/>
        <v>0</v>
      </c>
      <c r="M88" t="s">
        <v>2144</v>
      </c>
      <c r="N88">
        <v>89853</v>
      </c>
      <c r="Q88" t="s">
        <v>2065</v>
      </c>
    </row>
    <row r="89" ht="30" customHeight="true" spans="3:17">
      <c r="C89">
        <f t="shared" si="6"/>
        <v>87100</v>
      </c>
      <c r="D89">
        <f t="shared" si="7"/>
        <v>87100</v>
      </c>
      <c r="E89">
        <v>87100</v>
      </c>
      <c r="H89" t="s">
        <v>2145</v>
      </c>
      <c r="J89">
        <v>87100</v>
      </c>
      <c r="K89">
        <f t="shared" si="8"/>
        <v>0</v>
      </c>
      <c r="N89">
        <v>87100</v>
      </c>
      <c r="Q89" t="s">
        <v>2145</v>
      </c>
    </row>
    <row r="90" ht="30" customHeight="true" spans="3:17">
      <c r="C90">
        <f t="shared" si="6"/>
        <v>12500</v>
      </c>
      <c r="D90">
        <f t="shared" si="7"/>
        <v>12500</v>
      </c>
      <c r="E90">
        <v>12500</v>
      </c>
      <c r="H90" t="s">
        <v>2053</v>
      </c>
      <c r="J90">
        <v>12500</v>
      </c>
      <c r="K90">
        <f t="shared" si="8"/>
        <v>0</v>
      </c>
      <c r="N90">
        <v>12500</v>
      </c>
      <c r="Q90" t="s">
        <v>2053</v>
      </c>
    </row>
    <row r="91" ht="30" customHeight="true" spans="2:17">
      <c r="B91" t="s">
        <v>2146</v>
      </c>
      <c r="C91">
        <f t="shared" si="6"/>
        <v>56472</v>
      </c>
      <c r="D91">
        <f t="shared" si="7"/>
        <v>56472</v>
      </c>
      <c r="E91">
        <v>56472</v>
      </c>
      <c r="H91" t="s">
        <v>2145</v>
      </c>
      <c r="J91">
        <v>56472</v>
      </c>
      <c r="K91">
        <f t="shared" si="8"/>
        <v>0</v>
      </c>
      <c r="M91" t="s">
        <v>2146</v>
      </c>
      <c r="N91">
        <v>56472</v>
      </c>
      <c r="Q91" t="s">
        <v>2145</v>
      </c>
    </row>
    <row r="92" ht="30" customHeight="true" spans="2:17">
      <c r="B92" t="s">
        <v>2147</v>
      </c>
      <c r="C92">
        <f t="shared" si="6"/>
        <v>30000</v>
      </c>
      <c r="D92">
        <f t="shared" si="7"/>
        <v>30000</v>
      </c>
      <c r="E92">
        <v>30000</v>
      </c>
      <c r="H92" t="s">
        <v>2145</v>
      </c>
      <c r="J92">
        <v>30000</v>
      </c>
      <c r="K92">
        <f t="shared" si="8"/>
        <v>0</v>
      </c>
      <c r="M92" t="s">
        <v>2147</v>
      </c>
      <c r="N92">
        <v>30000</v>
      </c>
      <c r="Q92" t="s">
        <v>2145</v>
      </c>
    </row>
    <row r="93" ht="30" hidden="true" customHeight="true" spans="2:17">
      <c r="B93" t="s">
        <v>2057</v>
      </c>
      <c r="C93">
        <f t="shared" si="6"/>
        <v>20000</v>
      </c>
      <c r="D93">
        <f t="shared" si="7"/>
        <v>20000</v>
      </c>
      <c r="E93">
        <f>10000+10000</f>
        <v>20000</v>
      </c>
      <c r="H93" t="s">
        <v>2058</v>
      </c>
      <c r="I93" t="s">
        <v>2046</v>
      </c>
      <c r="J93">
        <v>10000</v>
      </c>
      <c r="K93">
        <f t="shared" si="8"/>
        <v>10000</v>
      </c>
      <c r="M93" t="s">
        <v>2057</v>
      </c>
      <c r="N93">
        <v>10000</v>
      </c>
      <c r="Q93" t="s">
        <v>2058</v>
      </c>
    </row>
    <row r="94" ht="30" customHeight="true" spans="1:14">
      <c r="A94" t="s">
        <v>2030</v>
      </c>
      <c r="C94">
        <f>SUBTOTAL(9,C95:C99)</f>
        <v>200085</v>
      </c>
      <c r="D94">
        <f t="shared" si="7"/>
        <v>210085</v>
      </c>
      <c r="E94">
        <v>210085</v>
      </c>
      <c r="J94">
        <v>210085</v>
      </c>
      <c r="K94">
        <f t="shared" si="8"/>
        <v>-10000</v>
      </c>
      <c r="L94" t="s">
        <v>2030</v>
      </c>
      <c r="N94">
        <v>210085</v>
      </c>
    </row>
    <row r="95" ht="30" customHeight="true" spans="2:17">
      <c r="B95" t="s">
        <v>2148</v>
      </c>
      <c r="C95">
        <f t="shared" si="6"/>
        <v>94535</v>
      </c>
      <c r="D95">
        <f t="shared" si="7"/>
        <v>94535</v>
      </c>
      <c r="E95">
        <v>94535</v>
      </c>
      <c r="H95" t="s">
        <v>2149</v>
      </c>
      <c r="J95">
        <v>94535</v>
      </c>
      <c r="K95">
        <f t="shared" si="8"/>
        <v>0</v>
      </c>
      <c r="M95" t="s">
        <v>2148</v>
      </c>
      <c r="N95">
        <v>94535</v>
      </c>
      <c r="Q95" t="s">
        <v>2149</v>
      </c>
    </row>
    <row r="96" ht="30" customHeight="true" spans="2:17">
      <c r="B96" t="s">
        <v>2150</v>
      </c>
      <c r="C96">
        <f t="shared" si="6"/>
        <v>64250</v>
      </c>
      <c r="D96">
        <f t="shared" si="7"/>
        <v>64250</v>
      </c>
      <c r="E96">
        <v>64250</v>
      </c>
      <c r="H96" t="s">
        <v>2149</v>
      </c>
      <c r="J96">
        <v>64250</v>
      </c>
      <c r="K96">
        <f t="shared" si="8"/>
        <v>0</v>
      </c>
      <c r="M96" t="s">
        <v>2150</v>
      </c>
      <c r="N96">
        <v>64250</v>
      </c>
      <c r="Q96" t="s">
        <v>2149</v>
      </c>
    </row>
    <row r="97" ht="30" customHeight="true" spans="2:17">
      <c r="B97" t="s">
        <v>2151</v>
      </c>
      <c r="C97">
        <f t="shared" si="6"/>
        <v>40000</v>
      </c>
      <c r="D97">
        <f t="shared" si="7"/>
        <v>40000</v>
      </c>
      <c r="E97">
        <v>40000</v>
      </c>
      <c r="H97" t="s">
        <v>2149</v>
      </c>
      <c r="J97">
        <v>40000</v>
      </c>
      <c r="K97">
        <f t="shared" si="8"/>
        <v>0</v>
      </c>
      <c r="M97" t="s">
        <v>2151</v>
      </c>
      <c r="N97">
        <v>40000</v>
      </c>
      <c r="Q97" t="s">
        <v>2149</v>
      </c>
    </row>
    <row r="98" ht="30" hidden="true" customHeight="true" spans="2:17">
      <c r="B98" t="s">
        <v>2057</v>
      </c>
      <c r="C98">
        <f t="shared" si="6"/>
        <v>10000</v>
      </c>
      <c r="D98">
        <f t="shared" si="7"/>
        <v>10000</v>
      </c>
      <c r="E98">
        <v>10000</v>
      </c>
      <c r="H98" t="s">
        <v>2058</v>
      </c>
      <c r="I98" t="s">
        <v>2046</v>
      </c>
      <c r="J98">
        <v>10000</v>
      </c>
      <c r="K98">
        <f t="shared" si="8"/>
        <v>0</v>
      </c>
      <c r="M98" t="s">
        <v>2057</v>
      </c>
      <c r="N98">
        <v>10000</v>
      </c>
      <c r="Q98" t="s">
        <v>2058</v>
      </c>
    </row>
    <row r="99" ht="30" customHeight="true" spans="2:17">
      <c r="B99" t="s">
        <v>2152</v>
      </c>
      <c r="C99">
        <f t="shared" si="6"/>
        <v>1300</v>
      </c>
      <c r="D99">
        <f t="shared" si="7"/>
        <v>1300</v>
      </c>
      <c r="E99">
        <v>1300</v>
      </c>
      <c r="H99" t="s">
        <v>2153</v>
      </c>
      <c r="J99">
        <v>1300</v>
      </c>
      <c r="K99">
        <f t="shared" si="8"/>
        <v>0</v>
      </c>
      <c r="M99" t="s">
        <v>2152</v>
      </c>
      <c r="N99">
        <v>1300</v>
      </c>
      <c r="Q99" t="s">
        <v>2153</v>
      </c>
    </row>
    <row r="100" ht="30" customHeight="true" spans="1:14">
      <c r="A100" t="s">
        <v>2031</v>
      </c>
      <c r="C100">
        <f>SUBTOTAL(9,C101:C103)</f>
        <v>199495</v>
      </c>
      <c r="D100">
        <f t="shared" si="7"/>
        <v>209592</v>
      </c>
      <c r="E100">
        <v>209592</v>
      </c>
      <c r="J100">
        <v>209592</v>
      </c>
      <c r="K100">
        <f t="shared" si="8"/>
        <v>-10097</v>
      </c>
      <c r="L100" t="s">
        <v>2031</v>
      </c>
      <c r="N100">
        <v>169592</v>
      </c>
    </row>
    <row r="101" ht="30" customHeight="true" spans="2:17">
      <c r="B101" t="s">
        <v>2154</v>
      </c>
      <c r="C101">
        <f t="shared" si="6"/>
        <v>100389</v>
      </c>
      <c r="D101">
        <f t="shared" si="7"/>
        <v>100389</v>
      </c>
      <c r="E101">
        <v>100389</v>
      </c>
      <c r="H101" t="s">
        <v>2155</v>
      </c>
      <c r="J101">
        <v>100389</v>
      </c>
      <c r="K101">
        <f t="shared" si="8"/>
        <v>0</v>
      </c>
      <c r="M101" t="s">
        <v>2154</v>
      </c>
      <c r="N101">
        <v>100389</v>
      </c>
      <c r="Q101" t="s">
        <v>2156</v>
      </c>
    </row>
    <row r="102" ht="30" customHeight="true" spans="3:17">
      <c r="C102">
        <f t="shared" si="6"/>
        <v>77227</v>
      </c>
      <c r="D102">
        <f t="shared" si="7"/>
        <v>77227</v>
      </c>
      <c r="E102">
        <v>77227</v>
      </c>
      <c r="H102" t="s">
        <v>2157</v>
      </c>
      <c r="J102">
        <v>77227</v>
      </c>
      <c r="K102">
        <f t="shared" si="8"/>
        <v>0</v>
      </c>
      <c r="N102">
        <v>77227</v>
      </c>
      <c r="Q102" t="s">
        <v>2158</v>
      </c>
    </row>
    <row r="103" ht="30" customHeight="true" spans="3:17">
      <c r="C103">
        <f t="shared" ref="C103:C139" si="9">D103+G103</f>
        <v>21879</v>
      </c>
      <c r="D103">
        <f t="shared" ref="D103:D139" si="10">E103+F103</f>
        <v>21879</v>
      </c>
      <c r="E103">
        <v>21879</v>
      </c>
      <c r="H103" t="s">
        <v>2159</v>
      </c>
      <c r="J103">
        <v>21879</v>
      </c>
      <c r="K103">
        <f t="shared" si="8"/>
        <v>0</v>
      </c>
      <c r="N103">
        <v>21879</v>
      </c>
      <c r="Q103" t="s">
        <v>2160</v>
      </c>
    </row>
    <row r="104" ht="30" hidden="true" customHeight="true" spans="2:17">
      <c r="B104" t="s">
        <v>2057</v>
      </c>
      <c r="C104">
        <f t="shared" si="9"/>
        <v>10097</v>
      </c>
      <c r="D104">
        <f t="shared" si="10"/>
        <v>10097</v>
      </c>
      <c r="E104">
        <v>10097</v>
      </c>
      <c r="H104" t="s">
        <v>2058</v>
      </c>
      <c r="I104" t="s">
        <v>2046</v>
      </c>
      <c r="J104">
        <v>10097</v>
      </c>
      <c r="K104">
        <f t="shared" ref="K104:K139" si="11">C104-J104</f>
        <v>0</v>
      </c>
      <c r="M104" t="s">
        <v>2057</v>
      </c>
      <c r="N104">
        <v>10097</v>
      </c>
      <c r="Q104" t="s">
        <v>2058</v>
      </c>
    </row>
    <row r="105" ht="30" customHeight="true" spans="1:14">
      <c r="A105" t="s">
        <v>2032</v>
      </c>
      <c r="C105">
        <f>SUBTOTAL(9,C106:C122)</f>
        <v>245790.28</v>
      </c>
      <c r="D105">
        <f t="shared" si="10"/>
        <v>188543</v>
      </c>
      <c r="E105">
        <v>188543</v>
      </c>
      <c r="G105">
        <v>67247.28</v>
      </c>
      <c r="J105">
        <v>255790.28</v>
      </c>
      <c r="K105">
        <f t="shared" si="11"/>
        <v>-10000</v>
      </c>
      <c r="L105" t="s">
        <v>2032</v>
      </c>
      <c r="N105">
        <v>188543</v>
      </c>
    </row>
    <row r="106" ht="30" customHeight="true" spans="2:17">
      <c r="B106" t="s">
        <v>2161</v>
      </c>
      <c r="C106">
        <f t="shared" si="9"/>
        <v>44000</v>
      </c>
      <c r="D106">
        <f t="shared" si="10"/>
        <v>44000</v>
      </c>
      <c r="E106">
        <v>44000</v>
      </c>
      <c r="H106" t="s">
        <v>2162</v>
      </c>
      <c r="J106">
        <v>44000</v>
      </c>
      <c r="K106">
        <f t="shared" si="11"/>
        <v>0</v>
      </c>
      <c r="M106" t="s">
        <v>2161</v>
      </c>
      <c r="N106">
        <v>44000</v>
      </c>
      <c r="Q106" t="s">
        <v>2162</v>
      </c>
    </row>
    <row r="107" ht="30" customHeight="true" spans="3:17">
      <c r="C107">
        <f t="shared" si="9"/>
        <v>9594</v>
      </c>
      <c r="D107">
        <f t="shared" si="10"/>
        <v>9594</v>
      </c>
      <c r="E107">
        <v>9594</v>
      </c>
      <c r="H107" t="s">
        <v>2163</v>
      </c>
      <c r="J107">
        <v>9594</v>
      </c>
      <c r="K107">
        <f t="shared" si="11"/>
        <v>0</v>
      </c>
      <c r="N107">
        <v>9594</v>
      </c>
      <c r="Q107" t="s">
        <v>2163</v>
      </c>
    </row>
    <row r="108" ht="30" customHeight="true" spans="2:11">
      <c r="B108" t="s">
        <v>2164</v>
      </c>
      <c r="C108">
        <f t="shared" si="9"/>
        <v>27149.28</v>
      </c>
      <c r="D108">
        <f t="shared" si="10"/>
        <v>0</v>
      </c>
      <c r="E108">
        <v>0</v>
      </c>
      <c r="G108">
        <v>27149.28</v>
      </c>
      <c r="H108" t="s">
        <v>2165</v>
      </c>
      <c r="J108">
        <v>27149.78</v>
      </c>
      <c r="K108">
        <f t="shared" si="11"/>
        <v>-0.5</v>
      </c>
    </row>
    <row r="109" ht="30" customHeight="true" spans="2:17">
      <c r="B109" t="s">
        <v>2166</v>
      </c>
      <c r="C109">
        <f t="shared" si="9"/>
        <v>26601</v>
      </c>
      <c r="D109">
        <f t="shared" si="10"/>
        <v>26601</v>
      </c>
      <c r="E109">
        <v>26601</v>
      </c>
      <c r="H109" t="s">
        <v>2167</v>
      </c>
      <c r="J109">
        <v>26601</v>
      </c>
      <c r="K109">
        <f t="shared" si="11"/>
        <v>0</v>
      </c>
      <c r="M109" t="s">
        <v>2166</v>
      </c>
      <c r="N109">
        <v>26601</v>
      </c>
      <c r="Q109" t="s">
        <v>2167</v>
      </c>
    </row>
    <row r="110" ht="30" customHeight="true" spans="3:17">
      <c r="C110">
        <f t="shared" si="9"/>
        <v>5000</v>
      </c>
      <c r="D110">
        <f t="shared" si="10"/>
        <v>5000</v>
      </c>
      <c r="E110">
        <v>5000</v>
      </c>
      <c r="H110" t="s">
        <v>2162</v>
      </c>
      <c r="J110">
        <v>5000</v>
      </c>
      <c r="K110">
        <f t="shared" si="11"/>
        <v>0</v>
      </c>
      <c r="N110">
        <v>5000</v>
      </c>
      <c r="Q110" t="s">
        <v>2162</v>
      </c>
    </row>
    <row r="111" ht="30" customHeight="true" spans="3:17">
      <c r="C111">
        <f t="shared" si="9"/>
        <v>2371</v>
      </c>
      <c r="D111">
        <f t="shared" si="10"/>
        <v>2371</v>
      </c>
      <c r="E111">
        <v>2371</v>
      </c>
      <c r="H111" t="s">
        <v>2168</v>
      </c>
      <c r="J111">
        <v>2371</v>
      </c>
      <c r="K111">
        <f t="shared" si="11"/>
        <v>0</v>
      </c>
      <c r="N111">
        <v>2371</v>
      </c>
      <c r="Q111" t="s">
        <v>2168</v>
      </c>
    </row>
    <row r="112" ht="30" customHeight="true" spans="2:17">
      <c r="B112" t="s">
        <v>2169</v>
      </c>
      <c r="C112">
        <f t="shared" si="9"/>
        <v>20191</v>
      </c>
      <c r="D112">
        <f t="shared" si="10"/>
        <v>20191</v>
      </c>
      <c r="E112">
        <v>20191</v>
      </c>
      <c r="H112" t="s">
        <v>2162</v>
      </c>
      <c r="J112">
        <v>20191</v>
      </c>
      <c r="K112">
        <f t="shared" si="11"/>
        <v>0</v>
      </c>
      <c r="M112" t="s">
        <v>2169</v>
      </c>
      <c r="N112">
        <v>20191</v>
      </c>
      <c r="Q112" t="s">
        <v>2162</v>
      </c>
    </row>
    <row r="113" ht="30" customHeight="true" spans="2:11">
      <c r="B113" t="s">
        <v>2170</v>
      </c>
      <c r="C113">
        <f t="shared" si="9"/>
        <v>18998</v>
      </c>
      <c r="D113">
        <f t="shared" si="10"/>
        <v>0</v>
      </c>
      <c r="G113">
        <v>18998</v>
      </c>
      <c r="H113" t="s">
        <v>2163</v>
      </c>
      <c r="J113">
        <v>18998</v>
      </c>
      <c r="K113">
        <f t="shared" si="11"/>
        <v>0</v>
      </c>
    </row>
    <row r="114" ht="30" customHeight="true" spans="2:17">
      <c r="B114" t="s">
        <v>2171</v>
      </c>
      <c r="C114">
        <f t="shared" si="9"/>
        <v>15365</v>
      </c>
      <c r="D114">
        <f t="shared" si="10"/>
        <v>15365</v>
      </c>
      <c r="E114">
        <v>15365</v>
      </c>
      <c r="H114" t="s">
        <v>2172</v>
      </c>
      <c r="J114">
        <v>15365</v>
      </c>
      <c r="K114">
        <f t="shared" si="11"/>
        <v>0</v>
      </c>
      <c r="M114" t="s">
        <v>2171</v>
      </c>
      <c r="N114">
        <v>15365</v>
      </c>
      <c r="Q114" t="s">
        <v>2172</v>
      </c>
    </row>
    <row r="115" ht="30" customHeight="true" spans="2:17">
      <c r="B115" t="s">
        <v>2173</v>
      </c>
      <c r="C115">
        <f t="shared" si="9"/>
        <v>15000</v>
      </c>
      <c r="D115">
        <f t="shared" si="10"/>
        <v>15000</v>
      </c>
      <c r="E115">
        <v>15000</v>
      </c>
      <c r="H115" t="s">
        <v>2174</v>
      </c>
      <c r="J115">
        <v>15000</v>
      </c>
      <c r="K115">
        <f t="shared" si="11"/>
        <v>0</v>
      </c>
      <c r="M115" t="s">
        <v>2173</v>
      </c>
      <c r="N115">
        <v>15000</v>
      </c>
      <c r="Q115" t="s">
        <v>2174</v>
      </c>
    </row>
    <row r="116" ht="30" customHeight="true" spans="2:17">
      <c r="B116" t="s">
        <v>2175</v>
      </c>
      <c r="C116">
        <f t="shared" si="9"/>
        <v>14185</v>
      </c>
      <c r="D116">
        <f t="shared" si="10"/>
        <v>14185</v>
      </c>
      <c r="E116">
        <v>14185</v>
      </c>
      <c r="H116" t="s">
        <v>2167</v>
      </c>
      <c r="J116">
        <v>14185</v>
      </c>
      <c r="K116">
        <f t="shared" si="11"/>
        <v>0</v>
      </c>
      <c r="M116" t="s">
        <v>2175</v>
      </c>
      <c r="N116">
        <v>14185</v>
      </c>
      <c r="Q116" t="s">
        <v>2167</v>
      </c>
    </row>
    <row r="117" ht="30" hidden="true" customHeight="true" spans="2:17">
      <c r="B117" t="s">
        <v>2057</v>
      </c>
      <c r="C117">
        <f t="shared" si="9"/>
        <v>10000</v>
      </c>
      <c r="D117">
        <f t="shared" si="10"/>
        <v>10000</v>
      </c>
      <c r="E117">
        <v>10000</v>
      </c>
      <c r="H117" t="s">
        <v>2058</v>
      </c>
      <c r="I117" t="s">
        <v>2046</v>
      </c>
      <c r="J117">
        <v>10000</v>
      </c>
      <c r="K117">
        <f t="shared" si="11"/>
        <v>0</v>
      </c>
      <c r="M117" t="s">
        <v>2057</v>
      </c>
      <c r="N117">
        <v>10000</v>
      </c>
      <c r="Q117" t="s">
        <v>2058</v>
      </c>
    </row>
    <row r="118" ht="30" customHeight="true" spans="2:17">
      <c r="B118" t="s">
        <v>2176</v>
      </c>
      <c r="C118">
        <f t="shared" si="9"/>
        <v>8345</v>
      </c>
      <c r="D118">
        <f t="shared" si="10"/>
        <v>8345</v>
      </c>
      <c r="E118">
        <v>8345</v>
      </c>
      <c r="H118" t="s">
        <v>2167</v>
      </c>
      <c r="J118">
        <v>8345</v>
      </c>
      <c r="K118">
        <f t="shared" si="11"/>
        <v>0</v>
      </c>
      <c r="M118" t="s">
        <v>2176</v>
      </c>
      <c r="N118">
        <v>8345</v>
      </c>
      <c r="Q118" t="s">
        <v>2167</v>
      </c>
    </row>
    <row r="119" ht="30" customHeight="true" spans="3:17">
      <c r="C119">
        <f t="shared" si="9"/>
        <v>1500</v>
      </c>
      <c r="D119">
        <f t="shared" si="10"/>
        <v>1500</v>
      </c>
      <c r="E119">
        <v>1500</v>
      </c>
      <c r="H119" t="s">
        <v>2162</v>
      </c>
      <c r="J119">
        <v>1500</v>
      </c>
      <c r="K119">
        <f t="shared" si="11"/>
        <v>0</v>
      </c>
      <c r="N119">
        <v>1500</v>
      </c>
      <c r="Q119" t="s">
        <v>2162</v>
      </c>
    </row>
    <row r="120" ht="30" customHeight="true" spans="2:17">
      <c r="B120" t="s">
        <v>2177</v>
      </c>
      <c r="C120">
        <f t="shared" si="9"/>
        <v>8554</v>
      </c>
      <c r="D120">
        <f t="shared" si="10"/>
        <v>8554</v>
      </c>
      <c r="E120">
        <v>8554</v>
      </c>
      <c r="H120" t="s">
        <v>2162</v>
      </c>
      <c r="J120">
        <v>8554</v>
      </c>
      <c r="K120">
        <f t="shared" si="11"/>
        <v>0</v>
      </c>
      <c r="M120" t="s">
        <v>2177</v>
      </c>
      <c r="N120">
        <v>8554</v>
      </c>
      <c r="Q120" t="s">
        <v>2162</v>
      </c>
    </row>
    <row r="121" ht="30" customHeight="true" spans="2:17">
      <c r="B121" t="s">
        <v>2178</v>
      </c>
      <c r="C121">
        <f t="shared" si="9"/>
        <v>5800</v>
      </c>
      <c r="D121">
        <f t="shared" si="10"/>
        <v>5800</v>
      </c>
      <c r="E121">
        <v>5800</v>
      </c>
      <c r="H121" t="s">
        <v>2162</v>
      </c>
      <c r="J121">
        <v>5800</v>
      </c>
      <c r="K121">
        <f t="shared" si="11"/>
        <v>0</v>
      </c>
      <c r="M121" t="s">
        <v>2178</v>
      </c>
      <c r="N121">
        <v>5800</v>
      </c>
      <c r="Q121" t="s">
        <v>2162</v>
      </c>
    </row>
    <row r="122" ht="30" customHeight="true" spans="2:17">
      <c r="B122" t="s">
        <v>2179</v>
      </c>
      <c r="C122">
        <f t="shared" si="9"/>
        <v>23137</v>
      </c>
      <c r="D122">
        <f t="shared" si="10"/>
        <v>2037</v>
      </c>
      <c r="E122">
        <v>2037</v>
      </c>
      <c r="G122">
        <v>21100</v>
      </c>
      <c r="H122" t="s">
        <v>2165</v>
      </c>
      <c r="J122">
        <v>23137</v>
      </c>
      <c r="K122">
        <f t="shared" si="11"/>
        <v>0</v>
      </c>
      <c r="M122" t="s">
        <v>2179</v>
      </c>
      <c r="N122">
        <v>2037</v>
      </c>
      <c r="Q122" t="s">
        <v>2165</v>
      </c>
    </row>
    <row r="123" ht="30" customHeight="true" spans="1:14">
      <c r="A123" t="s">
        <v>2033</v>
      </c>
      <c r="C123">
        <f>SUBTOTAL(9,C124:C130)</f>
        <v>144802</v>
      </c>
      <c r="D123">
        <f t="shared" si="10"/>
        <v>154802</v>
      </c>
      <c r="E123">
        <f>185598-30796</f>
        <v>154802</v>
      </c>
      <c r="J123">
        <v>185598</v>
      </c>
      <c r="K123">
        <f t="shared" si="11"/>
        <v>-40796</v>
      </c>
      <c r="L123" t="s">
        <v>2033</v>
      </c>
      <c r="N123">
        <v>185598</v>
      </c>
    </row>
    <row r="124" ht="30" customHeight="true" spans="2:17">
      <c r="B124" t="s">
        <v>2180</v>
      </c>
      <c r="C124">
        <f t="shared" si="9"/>
        <v>56550</v>
      </c>
      <c r="D124">
        <f t="shared" si="10"/>
        <v>56550</v>
      </c>
      <c r="E124">
        <f>87346-30796</f>
        <v>56550</v>
      </c>
      <c r="H124" t="s">
        <v>2181</v>
      </c>
      <c r="J124">
        <v>87346</v>
      </c>
      <c r="K124">
        <f t="shared" si="11"/>
        <v>-30796</v>
      </c>
      <c r="M124" t="s">
        <v>2180</v>
      </c>
      <c r="N124">
        <v>87346</v>
      </c>
      <c r="Q124" t="s">
        <v>2181</v>
      </c>
    </row>
    <row r="125" ht="30" customHeight="true" spans="2:17">
      <c r="B125" t="s">
        <v>2182</v>
      </c>
      <c r="C125">
        <f t="shared" si="9"/>
        <v>25260</v>
      </c>
      <c r="D125">
        <f t="shared" si="10"/>
        <v>25260</v>
      </c>
      <c r="E125">
        <v>25260</v>
      </c>
      <c r="H125" t="s">
        <v>2183</v>
      </c>
      <c r="J125">
        <v>25260</v>
      </c>
      <c r="K125">
        <f t="shared" si="11"/>
        <v>0</v>
      </c>
      <c r="M125" t="s">
        <v>2182</v>
      </c>
      <c r="N125">
        <v>25260</v>
      </c>
      <c r="Q125" t="s">
        <v>2183</v>
      </c>
    </row>
    <row r="126" ht="30" customHeight="true" spans="2:17">
      <c r="B126" t="s">
        <v>2184</v>
      </c>
      <c r="C126">
        <f t="shared" si="9"/>
        <v>25217</v>
      </c>
      <c r="D126">
        <f t="shared" si="10"/>
        <v>25217</v>
      </c>
      <c r="E126">
        <v>25217</v>
      </c>
      <c r="H126" t="s">
        <v>2185</v>
      </c>
      <c r="J126">
        <v>25217</v>
      </c>
      <c r="K126">
        <f t="shared" si="11"/>
        <v>0</v>
      </c>
      <c r="M126" t="s">
        <v>2184</v>
      </c>
      <c r="N126">
        <v>25217</v>
      </c>
      <c r="Q126" t="s">
        <v>2186</v>
      </c>
    </row>
    <row r="127" ht="30" customHeight="true" spans="2:17">
      <c r="B127" t="s">
        <v>2187</v>
      </c>
      <c r="C127">
        <f t="shared" si="9"/>
        <v>24150</v>
      </c>
      <c r="D127">
        <f t="shared" si="10"/>
        <v>24150</v>
      </c>
      <c r="E127">
        <v>24150</v>
      </c>
      <c r="H127" t="s">
        <v>2188</v>
      </c>
      <c r="J127">
        <v>24150</v>
      </c>
      <c r="K127">
        <f t="shared" si="11"/>
        <v>0</v>
      </c>
      <c r="M127" t="s">
        <v>2187</v>
      </c>
      <c r="N127">
        <v>24150</v>
      </c>
      <c r="Q127" t="s">
        <v>2188</v>
      </c>
    </row>
    <row r="128" ht="30" customHeight="true" spans="2:17">
      <c r="B128" t="s">
        <v>2189</v>
      </c>
      <c r="C128">
        <f t="shared" si="9"/>
        <v>10000</v>
      </c>
      <c r="D128">
        <f t="shared" si="10"/>
        <v>10000</v>
      </c>
      <c r="E128">
        <v>10000</v>
      </c>
      <c r="H128" t="s">
        <v>2190</v>
      </c>
      <c r="J128">
        <v>10000</v>
      </c>
      <c r="K128">
        <f t="shared" si="11"/>
        <v>0</v>
      </c>
      <c r="M128" t="s">
        <v>2189</v>
      </c>
      <c r="N128">
        <v>10000</v>
      </c>
      <c r="Q128" t="s">
        <v>2190</v>
      </c>
    </row>
    <row r="129" ht="30" hidden="true" customHeight="true" spans="2:17">
      <c r="B129" t="s">
        <v>2057</v>
      </c>
      <c r="C129">
        <f t="shared" si="9"/>
        <v>10000</v>
      </c>
      <c r="D129">
        <f t="shared" si="10"/>
        <v>10000</v>
      </c>
      <c r="E129">
        <v>10000</v>
      </c>
      <c r="H129" t="s">
        <v>2058</v>
      </c>
      <c r="I129" t="s">
        <v>2046</v>
      </c>
      <c r="J129">
        <v>10000</v>
      </c>
      <c r="K129">
        <f t="shared" si="11"/>
        <v>0</v>
      </c>
      <c r="M129" t="s">
        <v>2057</v>
      </c>
      <c r="N129">
        <v>10000</v>
      </c>
      <c r="Q129" t="s">
        <v>2058</v>
      </c>
    </row>
    <row r="130" ht="30" customHeight="true" spans="2:17">
      <c r="B130" t="s">
        <v>2191</v>
      </c>
      <c r="C130">
        <f t="shared" si="9"/>
        <v>3625</v>
      </c>
      <c r="D130">
        <f t="shared" si="10"/>
        <v>3625</v>
      </c>
      <c r="E130">
        <v>3625</v>
      </c>
      <c r="H130" t="s">
        <v>2181</v>
      </c>
      <c r="J130">
        <v>3625</v>
      </c>
      <c r="K130">
        <f t="shared" si="11"/>
        <v>0</v>
      </c>
      <c r="M130" t="s">
        <v>2191</v>
      </c>
      <c r="N130">
        <v>3625</v>
      </c>
      <c r="Q130" t="s">
        <v>2181</v>
      </c>
    </row>
    <row r="131" ht="30" customHeight="true" spans="1:14">
      <c r="A131" t="s">
        <v>2034</v>
      </c>
      <c r="C131">
        <f>SUBTOTAL(9,C132:C139)</f>
        <v>143652</v>
      </c>
      <c r="D131">
        <f t="shared" si="10"/>
        <v>144545</v>
      </c>
      <c r="E131">
        <v>144545</v>
      </c>
      <c r="G131">
        <v>10700</v>
      </c>
      <c r="J131">
        <v>155245</v>
      </c>
      <c r="K131">
        <f t="shared" si="11"/>
        <v>-11593</v>
      </c>
      <c r="L131" t="s">
        <v>2034</v>
      </c>
      <c r="N131">
        <v>144545</v>
      </c>
    </row>
    <row r="132" ht="30" customHeight="true" spans="2:17">
      <c r="B132" t="s">
        <v>2192</v>
      </c>
      <c r="C132">
        <f>D132+G132+11250+5000</f>
        <v>36250</v>
      </c>
      <c r="D132">
        <f t="shared" si="10"/>
        <v>20000</v>
      </c>
      <c r="E132">
        <v>20000</v>
      </c>
      <c r="H132" t="s">
        <v>2067</v>
      </c>
      <c r="J132">
        <v>20000</v>
      </c>
      <c r="K132">
        <f t="shared" si="11"/>
        <v>16250</v>
      </c>
      <c r="M132" t="s">
        <v>2192</v>
      </c>
      <c r="N132">
        <v>20000</v>
      </c>
      <c r="Q132" t="s">
        <v>2067</v>
      </c>
    </row>
    <row r="133" ht="30" customHeight="true" spans="3:17">
      <c r="C133">
        <f t="shared" si="9"/>
        <v>20000</v>
      </c>
      <c r="D133">
        <f t="shared" si="10"/>
        <v>20000</v>
      </c>
      <c r="E133">
        <v>20000</v>
      </c>
      <c r="H133" t="s">
        <v>2193</v>
      </c>
      <c r="J133">
        <v>20000</v>
      </c>
      <c r="K133">
        <f t="shared" si="11"/>
        <v>0</v>
      </c>
      <c r="N133">
        <v>20000</v>
      </c>
      <c r="Q133" t="s">
        <v>2193</v>
      </c>
    </row>
    <row r="134" ht="30" hidden="true" customHeight="true" spans="3:17">
      <c r="C134">
        <f t="shared" si="9"/>
        <v>11250</v>
      </c>
      <c r="D134">
        <f t="shared" si="10"/>
        <v>11250</v>
      </c>
      <c r="E134">
        <v>11250</v>
      </c>
      <c r="H134" t="s">
        <v>2067</v>
      </c>
      <c r="I134" t="s">
        <v>2046</v>
      </c>
      <c r="J134">
        <v>11250</v>
      </c>
      <c r="K134">
        <f t="shared" si="11"/>
        <v>0</v>
      </c>
      <c r="N134">
        <v>11250</v>
      </c>
      <c r="Q134" t="s">
        <v>2067</v>
      </c>
    </row>
    <row r="135" ht="30" hidden="true" customHeight="true" spans="3:17">
      <c r="C135">
        <f t="shared" si="9"/>
        <v>5000</v>
      </c>
      <c r="D135">
        <f t="shared" si="10"/>
        <v>5000</v>
      </c>
      <c r="E135">
        <v>5000</v>
      </c>
      <c r="H135" t="s">
        <v>2058</v>
      </c>
      <c r="I135" t="s">
        <v>2046</v>
      </c>
      <c r="J135">
        <v>5000</v>
      </c>
      <c r="K135">
        <f t="shared" si="11"/>
        <v>0</v>
      </c>
      <c r="N135">
        <v>5000</v>
      </c>
      <c r="Q135" t="s">
        <v>2058</v>
      </c>
    </row>
    <row r="136" ht="30" customHeight="true" spans="2:17">
      <c r="B136" t="s">
        <v>2194</v>
      </c>
      <c r="C136">
        <f t="shared" si="9"/>
        <v>52263</v>
      </c>
      <c r="D136">
        <f t="shared" si="10"/>
        <v>41563</v>
      </c>
      <c r="E136">
        <v>41563</v>
      </c>
      <c r="G136">
        <v>10700</v>
      </c>
      <c r="H136" t="s">
        <v>2193</v>
      </c>
      <c r="J136">
        <v>52263</v>
      </c>
      <c r="K136">
        <f t="shared" si="11"/>
        <v>0</v>
      </c>
      <c r="M136" t="s">
        <v>2194</v>
      </c>
      <c r="N136">
        <v>41563</v>
      </c>
      <c r="Q136" t="s">
        <v>2193</v>
      </c>
    </row>
    <row r="137" ht="30" customHeight="true" spans="2:17">
      <c r="B137" t="s">
        <v>2195</v>
      </c>
      <c r="C137">
        <f t="shared" si="9"/>
        <v>32139</v>
      </c>
      <c r="D137">
        <f t="shared" si="10"/>
        <v>32139</v>
      </c>
      <c r="E137">
        <v>32139</v>
      </c>
      <c r="H137" t="s">
        <v>2196</v>
      </c>
      <c r="J137">
        <v>32139</v>
      </c>
      <c r="K137">
        <f t="shared" si="11"/>
        <v>0</v>
      </c>
      <c r="M137" t="s">
        <v>2195</v>
      </c>
      <c r="N137">
        <v>32139</v>
      </c>
      <c r="Q137" t="s">
        <v>2196</v>
      </c>
    </row>
    <row r="138" ht="30" hidden="true" customHeight="true" spans="2:17">
      <c r="B138" t="s">
        <v>2057</v>
      </c>
      <c r="C138">
        <f t="shared" si="9"/>
        <v>11593</v>
      </c>
      <c r="D138">
        <f t="shared" si="10"/>
        <v>11593</v>
      </c>
      <c r="E138">
        <v>11593</v>
      </c>
      <c r="H138" t="s">
        <v>2058</v>
      </c>
      <c r="I138" t="s">
        <v>2046</v>
      </c>
      <c r="J138">
        <v>11593</v>
      </c>
      <c r="K138">
        <f t="shared" si="11"/>
        <v>0</v>
      </c>
      <c r="M138" t="s">
        <v>2057</v>
      </c>
      <c r="N138">
        <v>11593</v>
      </c>
      <c r="Q138" t="s">
        <v>2058</v>
      </c>
    </row>
    <row r="139" ht="30" customHeight="true" spans="2:17">
      <c r="B139" t="s">
        <v>2197</v>
      </c>
      <c r="C139">
        <f t="shared" si="9"/>
        <v>3000</v>
      </c>
      <c r="D139">
        <f t="shared" si="10"/>
        <v>3000</v>
      </c>
      <c r="E139">
        <v>3000</v>
      </c>
      <c r="H139" t="s">
        <v>2198</v>
      </c>
      <c r="J139">
        <v>3000</v>
      </c>
      <c r="K139">
        <f t="shared" si="11"/>
        <v>0</v>
      </c>
      <c r="M139" t="s">
        <v>2197</v>
      </c>
      <c r="N139">
        <v>3000</v>
      </c>
      <c r="Q139" t="s">
        <v>2199</v>
      </c>
    </row>
  </sheetData>
  <autoFilter ref="A5:Q139">
    <filterColumn colId="8">
      <customFilters>
        <customFilter operator="equal" val="彭沧海"/>
      </customFilters>
    </filterColumn>
    <extLst/>
  </autoFilter>
  <mergeCells count="2">
    <mergeCell ref="A2:H2"/>
    <mergeCell ref="A4:B4"/>
  </mergeCells>
  <printOptions horizontalCentered="true"/>
  <pageMargins left="0.75" right="0.75" top="1" bottom="1" header="0.51" footer="0.51"/>
  <pageSetup paperSize="9" scale="56" fitToHeight="0" orientation="portrait" horizontalDpi="600" verticalDpi="600"/>
  <headerFooter>
    <oddFooter>&amp;C第 &amp;P 页</oddFooter>
  </headerFooter>
  <rowBreaks count="8" manualBreakCount="8">
    <brk id="26" max="7" man="1"/>
    <brk id="45" max="7" man="1"/>
    <brk id="66" max="7" man="1"/>
    <brk id="86" max="7" man="1"/>
    <brk id="108" max="7" man="1"/>
    <brk id="139" max="255" man="1"/>
    <brk id="139" max="255" man="1"/>
    <brk id="139" max="255" man="1"/>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 footer="0.51"/>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pageSetUpPr fitToPage="true"/>
  </sheetPr>
  <dimension ref="A1:T35"/>
  <sheetViews>
    <sheetView showZeros="0" workbookViewId="0">
      <pane ySplit="6" topLeftCell="A22" activePane="bottomLeft" state="frozen"/>
      <selection/>
      <selection pane="bottomLeft" activeCell="I1" sqref="I1"/>
    </sheetView>
  </sheetViews>
  <sheetFormatPr defaultColWidth="9" defaultRowHeight="15.75"/>
  <cols>
    <col min="1" max="1" width="27.875" customWidth="true"/>
    <col min="2" max="2" width="12.625" customWidth="true"/>
    <col min="3" max="3" width="11.625" customWidth="true"/>
    <col min="4" max="4" width="11.625" hidden="true" customWidth="true"/>
    <col min="5" max="5" width="13.625" customWidth="true"/>
    <col min="6" max="6" width="11.5" customWidth="true"/>
    <col min="7" max="7" width="13.125" customWidth="true"/>
    <col min="8" max="8" width="15.25" customWidth="true"/>
    <col min="9" max="10" width="13.75"/>
    <col min="11" max="11" width="10.375"/>
  </cols>
  <sheetData>
    <row r="1" spans="7:7">
      <c r="G1" t="s">
        <v>2200</v>
      </c>
    </row>
    <row r="2" ht="33.75" customHeight="true" spans="1:1">
      <c r="A2" t="s">
        <v>77</v>
      </c>
    </row>
    <row r="4" spans="7:7">
      <c r="G4" t="s">
        <v>2201</v>
      </c>
    </row>
    <row r="5" ht="9.75" customHeight="true" spans="1:8">
      <c r="A5" t="s">
        <v>2202</v>
      </c>
      <c r="B5" t="s">
        <v>2203</v>
      </c>
      <c r="C5" t="s">
        <v>1077</v>
      </c>
      <c r="E5" t="s">
        <v>2204</v>
      </c>
      <c r="F5" t="s">
        <v>2205</v>
      </c>
      <c r="H5" t="s">
        <v>2206</v>
      </c>
    </row>
    <row r="6" ht="45" customHeight="true" spans="4:20">
      <c r="D6" t="s">
        <v>2207</v>
      </c>
      <c r="G6" t="s">
        <v>2208</v>
      </c>
      <c r="L6" t="s">
        <v>1076</v>
      </c>
      <c r="M6" t="s">
        <v>2202</v>
      </c>
      <c r="N6" t="s">
        <v>2203</v>
      </c>
      <c r="O6" t="s">
        <v>2209</v>
      </c>
      <c r="P6" t="s">
        <v>1077</v>
      </c>
      <c r="Q6" t="s">
        <v>2204</v>
      </c>
      <c r="R6" t="s">
        <v>2210</v>
      </c>
      <c r="S6" t="s">
        <v>2211</v>
      </c>
      <c r="T6" t="s">
        <v>2212</v>
      </c>
    </row>
    <row r="7" ht="28.5" customHeight="true" spans="1:20">
      <c r="A7" t="s">
        <v>2213</v>
      </c>
      <c r="B7">
        <v>4818875.128245</v>
      </c>
      <c r="C7" t="e">
        <f>表2!#REF!</f>
        <v>#REF!</v>
      </c>
      <c r="E7" t="e">
        <f>C7+D7</f>
        <v>#REF!</v>
      </c>
      <c r="F7" t="e">
        <f>E7/B7-1</f>
        <v>#REF!</v>
      </c>
      <c r="G7">
        <v>0.153591181557376</v>
      </c>
      <c r="H7">
        <v>5566824.566745</v>
      </c>
      <c r="I7" t="e">
        <f t="shared" ref="I7:I34" si="0">E7/B7-1</f>
        <v>#REF!</v>
      </c>
      <c r="J7">
        <f>G7-T7</f>
        <v>0.022478750507931</v>
      </c>
      <c r="K7" t="e">
        <f>C7-P7</f>
        <v>#REF!</v>
      </c>
      <c r="L7">
        <v>205</v>
      </c>
      <c r="M7" t="s">
        <v>2213</v>
      </c>
      <c r="N7">
        <v>4818875.13</v>
      </c>
      <c r="O7">
        <v>4143906.13</v>
      </c>
      <c r="P7">
        <v>5408674.736745</v>
      </c>
      <c r="Q7">
        <v>5408674.736745</v>
      </c>
      <c r="R7">
        <v>721451</v>
      </c>
      <c r="S7">
        <v>0.122393627316298</v>
      </c>
      <c r="T7">
        <v>0.131112431049445</v>
      </c>
    </row>
    <row r="8" ht="28.5" customHeight="true" spans="1:20">
      <c r="A8" t="s">
        <v>2214</v>
      </c>
      <c r="B8">
        <v>2437140.374545</v>
      </c>
      <c r="C8" t="e">
        <f>表2!#REF!</f>
        <v>#REF!</v>
      </c>
      <c r="E8" t="e">
        <f t="shared" ref="E8:E34" si="1">C8+D8</f>
        <v>#REF!</v>
      </c>
      <c r="H8">
        <v>2370457.4674</v>
      </c>
      <c r="I8" t="e">
        <f t="shared" si="0"/>
        <v>#REF!</v>
      </c>
      <c r="K8" t="e">
        <f t="shared" ref="K8:K34" si="2">C8-P8</f>
        <v>#REF!</v>
      </c>
      <c r="L8">
        <v>2051</v>
      </c>
      <c r="M8" t="s">
        <v>2214</v>
      </c>
      <c r="N8">
        <v>2437140.37</v>
      </c>
      <c r="O8">
        <v>2437140.37</v>
      </c>
      <c r="P8">
        <v>2419031.4824</v>
      </c>
      <c r="Q8">
        <v>2419031.4824</v>
      </c>
      <c r="R8">
        <v>95117.22</v>
      </c>
      <c r="S8">
        <v>-0.00743038350310532</v>
      </c>
      <c r="T8">
        <v>-0.0464585909756195</v>
      </c>
    </row>
    <row r="9" ht="28.5" customHeight="true" spans="1:20">
      <c r="A9" t="s">
        <v>2215</v>
      </c>
      <c r="B9">
        <v>1315504.2707</v>
      </c>
      <c r="C9" t="e">
        <f>表2!#REF!</f>
        <v>#REF!</v>
      </c>
      <c r="E9" t="e">
        <f t="shared" si="1"/>
        <v>#REF!</v>
      </c>
      <c r="H9">
        <v>1500881.777945</v>
      </c>
      <c r="I9" t="e">
        <f t="shared" si="0"/>
        <v>#REF!</v>
      </c>
      <c r="K9" t="e">
        <f t="shared" si="2"/>
        <v>#REF!</v>
      </c>
      <c r="L9">
        <v>2052</v>
      </c>
      <c r="M9" t="s">
        <v>2215</v>
      </c>
      <c r="N9">
        <v>1315504.27</v>
      </c>
      <c r="O9">
        <v>1315504.27</v>
      </c>
      <c r="P9">
        <v>1387494.932945</v>
      </c>
      <c r="Q9">
        <v>1387494.932945</v>
      </c>
      <c r="R9">
        <v>146850.78</v>
      </c>
      <c r="S9">
        <v>0.054724765693843</v>
      </c>
      <c r="T9">
        <v>-0.0569060236155675</v>
      </c>
    </row>
    <row r="10" ht="28.5" customHeight="true" spans="1:20">
      <c r="A10" t="s">
        <v>2216</v>
      </c>
      <c r="B10">
        <v>1066230.483</v>
      </c>
      <c r="C10" t="e">
        <f>表2!#REF!</f>
        <v>#REF!</v>
      </c>
      <c r="E10" t="e">
        <f t="shared" si="1"/>
        <v>#REF!</v>
      </c>
      <c r="H10">
        <v>1695485.3214</v>
      </c>
      <c r="I10" t="e">
        <f t="shared" si="0"/>
        <v>#REF!</v>
      </c>
      <c r="K10" t="e">
        <f t="shared" si="2"/>
        <v>#REF!</v>
      </c>
      <c r="L10">
        <v>2300221</v>
      </c>
      <c r="M10" t="s">
        <v>2216</v>
      </c>
      <c r="N10">
        <v>1066230.48</v>
      </c>
      <c r="O10">
        <v>1066230.48</v>
      </c>
      <c r="P10">
        <v>1602148.3214</v>
      </c>
      <c r="Q10">
        <v>1602148.3214</v>
      </c>
      <c r="R10">
        <v>479483</v>
      </c>
      <c r="S10">
        <v>0.502628513677455</v>
      </c>
      <c r="T10">
        <v>0.0529293079297451</v>
      </c>
    </row>
    <row r="11" ht="28.5" customHeight="true" spans="1:20">
      <c r="A11" t="s">
        <v>2217</v>
      </c>
      <c r="B11">
        <v>1569756.2354</v>
      </c>
      <c r="C11" t="e">
        <f>表2!#REF!</f>
        <v>#REF!</v>
      </c>
      <c r="D11">
        <v>480000</v>
      </c>
      <c r="E11" t="e">
        <f t="shared" si="1"/>
        <v>#REF!</v>
      </c>
      <c r="F11" t="e">
        <f>E11/B11-1</f>
        <v>#REF!</v>
      </c>
      <c r="G11">
        <v>0.0944534006340283</v>
      </c>
      <c r="H11">
        <v>1698490.05</v>
      </c>
      <c r="I11" t="e">
        <f t="shared" si="0"/>
        <v>#REF!</v>
      </c>
      <c r="J11">
        <f>G11-T11</f>
        <v>0.305779963030747</v>
      </c>
      <c r="K11" t="e">
        <f t="shared" si="2"/>
        <v>#REF!</v>
      </c>
      <c r="L11">
        <v>206</v>
      </c>
      <c r="M11" t="s">
        <v>2217</v>
      </c>
      <c r="N11">
        <v>1569756.24</v>
      </c>
      <c r="O11">
        <v>1569756.24</v>
      </c>
      <c r="P11">
        <v>1242430.05</v>
      </c>
      <c r="Q11">
        <v>1242430.05</v>
      </c>
      <c r="R11">
        <v>4405</v>
      </c>
      <c r="S11">
        <v>-0.208520394223755</v>
      </c>
      <c r="T11">
        <v>-0.211326562396719</v>
      </c>
    </row>
    <row r="12" ht="28.5" customHeight="true" spans="1:20">
      <c r="A12" t="s">
        <v>2214</v>
      </c>
      <c r="B12">
        <v>483519.2354</v>
      </c>
      <c r="C12" t="e">
        <f>表2!#REF!</f>
        <v>#REF!</v>
      </c>
      <c r="E12" t="e">
        <f t="shared" si="1"/>
        <v>#REF!</v>
      </c>
      <c r="H12">
        <v>521239.05</v>
      </c>
      <c r="I12" t="e">
        <f t="shared" si="0"/>
        <v>#REF!</v>
      </c>
      <c r="K12" t="e">
        <f t="shared" si="2"/>
        <v>#REF!</v>
      </c>
      <c r="L12">
        <v>2061</v>
      </c>
      <c r="M12" t="s">
        <v>2214</v>
      </c>
      <c r="N12">
        <v>483519.24</v>
      </c>
      <c r="O12">
        <v>483519.24</v>
      </c>
      <c r="P12">
        <v>633293.05</v>
      </c>
      <c r="Q12">
        <v>633293.05</v>
      </c>
      <c r="R12">
        <v>1840</v>
      </c>
      <c r="S12">
        <v>0.309757704781303</v>
      </c>
      <c r="T12">
        <v>0.305952271930275</v>
      </c>
    </row>
    <row r="13" ht="28.5" customHeight="true" spans="1:20">
      <c r="A13" t="s">
        <v>2215</v>
      </c>
      <c r="B13">
        <v>1086237</v>
      </c>
      <c r="C13" t="e">
        <f>表2!#REF!</f>
        <v>#REF!</v>
      </c>
      <c r="D13">
        <v>480000</v>
      </c>
      <c r="E13" t="e">
        <f t="shared" si="1"/>
        <v>#REF!</v>
      </c>
      <c r="H13">
        <v>1177251</v>
      </c>
      <c r="I13" t="e">
        <f t="shared" si="0"/>
        <v>#REF!</v>
      </c>
      <c r="K13" t="e">
        <f t="shared" si="2"/>
        <v>#REF!</v>
      </c>
      <c r="L13">
        <v>2062</v>
      </c>
      <c r="M13" t="s">
        <v>2215</v>
      </c>
      <c r="N13">
        <v>1086237</v>
      </c>
      <c r="O13">
        <v>1086237</v>
      </c>
      <c r="P13">
        <v>609137</v>
      </c>
      <c r="Q13">
        <v>609137</v>
      </c>
      <c r="R13">
        <v>2565</v>
      </c>
      <c r="S13">
        <v>-0.439222747890193</v>
      </c>
      <c r="T13">
        <v>-0.441584111018129</v>
      </c>
    </row>
    <row r="14" ht="28.5" customHeight="true" spans="1:20">
      <c r="A14" t="s">
        <v>2218</v>
      </c>
      <c r="B14">
        <v>406789.342244</v>
      </c>
      <c r="C14" t="e">
        <f>表2!#REF!</f>
        <v>#REF!</v>
      </c>
      <c r="E14" t="e">
        <f t="shared" si="1"/>
        <v>#REF!</v>
      </c>
      <c r="F14" t="e">
        <f>E14/B14-1</f>
        <v>#REF!</v>
      </c>
      <c r="G14">
        <v>0.267593449538385</v>
      </c>
      <c r="H14">
        <v>557116.22296</v>
      </c>
      <c r="I14" t="e">
        <f t="shared" si="0"/>
        <v>#REF!</v>
      </c>
      <c r="J14">
        <f>G14-T14</f>
        <v>-7.52023698868953e-9</v>
      </c>
      <c r="K14" t="e">
        <f t="shared" si="2"/>
        <v>#REF!</v>
      </c>
      <c r="L14">
        <v>207</v>
      </c>
      <c r="M14" t="s">
        <v>2218</v>
      </c>
      <c r="N14">
        <v>406789.34</v>
      </c>
      <c r="O14">
        <v>378243.34</v>
      </c>
      <c r="P14">
        <v>526091.78296</v>
      </c>
      <c r="Q14">
        <v>526091.78296</v>
      </c>
      <c r="R14">
        <v>46633</v>
      </c>
      <c r="S14">
        <v>0.293278193966439</v>
      </c>
      <c r="T14">
        <v>0.267593457058622</v>
      </c>
    </row>
    <row r="15" ht="28.5" customHeight="true" spans="1:20">
      <c r="A15" t="s">
        <v>2214</v>
      </c>
      <c r="B15">
        <v>213815.552244</v>
      </c>
      <c r="C15" t="e">
        <f>表2!#REF!</f>
        <v>#REF!</v>
      </c>
      <c r="E15" t="e">
        <f t="shared" si="1"/>
        <v>#REF!</v>
      </c>
      <c r="H15">
        <v>257586.18296</v>
      </c>
      <c r="I15" t="e">
        <f t="shared" si="0"/>
        <v>#REF!</v>
      </c>
      <c r="K15" t="e">
        <f t="shared" si="2"/>
        <v>#REF!</v>
      </c>
      <c r="L15">
        <v>2071</v>
      </c>
      <c r="M15" t="s">
        <v>2214</v>
      </c>
      <c r="N15">
        <v>213815.55</v>
      </c>
      <c r="O15">
        <v>213815.55</v>
      </c>
      <c r="P15">
        <v>229687.06296</v>
      </c>
      <c r="Q15">
        <v>229687.06296</v>
      </c>
      <c r="R15">
        <v>6134.17</v>
      </c>
      <c r="S15">
        <v>0.0742299283658274</v>
      </c>
      <c r="T15">
        <v>0.045540855003296</v>
      </c>
    </row>
    <row r="16" ht="28.5" customHeight="true" spans="1:20">
      <c r="A16" t="s">
        <v>2215</v>
      </c>
      <c r="B16">
        <v>192973.79</v>
      </c>
      <c r="C16" t="e">
        <f>表2!#REF!</f>
        <v>#REF!</v>
      </c>
      <c r="E16" t="e">
        <f t="shared" si="1"/>
        <v>#REF!</v>
      </c>
      <c r="H16">
        <v>299530.04</v>
      </c>
      <c r="I16" t="e">
        <f t="shared" si="0"/>
        <v>#REF!</v>
      </c>
      <c r="K16" t="e">
        <f t="shared" si="2"/>
        <v>#REF!</v>
      </c>
      <c r="L16">
        <v>2072</v>
      </c>
      <c r="M16" t="s">
        <v>2215</v>
      </c>
      <c r="N16">
        <v>192973.79</v>
      </c>
      <c r="O16">
        <v>192973.79</v>
      </c>
      <c r="P16">
        <v>296404.72</v>
      </c>
      <c r="Q16">
        <v>296404.72</v>
      </c>
      <c r="R16">
        <v>40498.83</v>
      </c>
      <c r="S16">
        <v>0.535984342744162</v>
      </c>
      <c r="T16">
        <v>0.326117344744071</v>
      </c>
    </row>
    <row r="17" ht="28.5" customHeight="true" spans="1:20">
      <c r="A17" t="s">
        <v>2219</v>
      </c>
      <c r="B17">
        <v>2814370.508755</v>
      </c>
      <c r="C17" t="e">
        <f>表2!#REF!</f>
        <v>#REF!</v>
      </c>
      <c r="E17" t="e">
        <f t="shared" si="1"/>
        <v>#REF!</v>
      </c>
      <c r="F17" t="e">
        <f>E17/B17-1</f>
        <v>#REF!</v>
      </c>
      <c r="G17">
        <v>0.151737351079648</v>
      </c>
      <c r="H17">
        <v>3143700.725786</v>
      </c>
      <c r="I17" t="e">
        <f t="shared" si="0"/>
        <v>#REF!</v>
      </c>
      <c r="J17">
        <f>G17-T17</f>
        <v>0.205413174645484</v>
      </c>
      <c r="K17" t="e">
        <f t="shared" si="2"/>
        <v>#REF!</v>
      </c>
      <c r="L17">
        <v>208</v>
      </c>
      <c r="M17" t="s">
        <v>2219</v>
      </c>
      <c r="N17">
        <v>2814370.51</v>
      </c>
      <c r="O17">
        <v>2470251.51</v>
      </c>
      <c r="P17">
        <v>3141386.725786</v>
      </c>
      <c r="Q17">
        <v>3141386.725786</v>
      </c>
      <c r="R17">
        <v>803728</v>
      </c>
      <c r="S17">
        <v>0.116195154342347</v>
      </c>
      <c r="T17">
        <v>-0.053675823565836</v>
      </c>
    </row>
    <row r="18" ht="28.5" customHeight="true" spans="1:20">
      <c r="A18" t="s">
        <v>2214</v>
      </c>
      <c r="B18">
        <v>925612.418755</v>
      </c>
      <c r="C18" t="e">
        <f>表2!#REF!</f>
        <v>#REF!</v>
      </c>
      <c r="E18" t="e">
        <f t="shared" si="1"/>
        <v>#REF!</v>
      </c>
      <c r="H18">
        <v>1102570.639286</v>
      </c>
      <c r="I18" t="e">
        <f t="shared" si="0"/>
        <v>#REF!</v>
      </c>
      <c r="K18" t="e">
        <f t="shared" si="2"/>
        <v>#REF!</v>
      </c>
      <c r="L18">
        <v>2081</v>
      </c>
      <c r="M18" t="s">
        <v>2214</v>
      </c>
      <c r="N18">
        <v>925612.42</v>
      </c>
      <c r="O18">
        <v>925612.42</v>
      </c>
      <c r="P18">
        <v>1103530.639286</v>
      </c>
      <c r="Q18">
        <v>1103530.639286</v>
      </c>
      <c r="R18">
        <v>45816.25</v>
      </c>
      <c r="S18">
        <v>0.192216758809264</v>
      </c>
      <c r="T18">
        <v>0.14271844935486</v>
      </c>
    </row>
    <row r="19" ht="28.5" customHeight="true" spans="1:20">
      <c r="A19" t="s">
        <v>2215</v>
      </c>
      <c r="B19">
        <v>1080803.59</v>
      </c>
      <c r="C19" t="e">
        <f>表2!#REF!</f>
        <v>#REF!</v>
      </c>
      <c r="E19" t="e">
        <f t="shared" si="1"/>
        <v>#REF!</v>
      </c>
      <c r="H19">
        <v>1176696.9</v>
      </c>
      <c r="I19" t="e">
        <f t="shared" si="0"/>
        <v>#REF!</v>
      </c>
      <c r="K19" t="e">
        <f t="shared" si="2"/>
        <v>#REF!</v>
      </c>
      <c r="L19">
        <v>2082</v>
      </c>
      <c r="M19" t="s">
        <v>2215</v>
      </c>
      <c r="N19">
        <v>1080803.59</v>
      </c>
      <c r="O19">
        <v>1080803.59</v>
      </c>
      <c r="P19">
        <v>1176816.9</v>
      </c>
      <c r="Q19">
        <v>1176816.9</v>
      </c>
      <c r="R19">
        <v>366729.75</v>
      </c>
      <c r="S19">
        <v>0.0888351138804044</v>
      </c>
      <c r="T19">
        <v>-0.250476999248309</v>
      </c>
    </row>
    <row r="20" ht="28.5" customHeight="true" spans="1:20">
      <c r="A20" t="s">
        <v>2216</v>
      </c>
      <c r="B20">
        <v>807954.5</v>
      </c>
      <c r="C20" t="e">
        <f>表2!#REF!</f>
        <v>#REF!</v>
      </c>
      <c r="E20" t="e">
        <f t="shared" si="1"/>
        <v>#REF!</v>
      </c>
      <c r="H20">
        <v>864433.1865</v>
      </c>
      <c r="I20" t="e">
        <f t="shared" si="0"/>
        <v>#REF!</v>
      </c>
      <c r="K20" t="e">
        <f t="shared" si="2"/>
        <v>#REF!</v>
      </c>
      <c r="L20">
        <v>2300222</v>
      </c>
      <c r="M20" t="s">
        <v>2216</v>
      </c>
      <c r="N20">
        <v>807954.5</v>
      </c>
      <c r="O20">
        <v>807954.5</v>
      </c>
      <c r="P20">
        <v>861039.1865</v>
      </c>
      <c r="Q20">
        <v>861039.1865</v>
      </c>
      <c r="R20">
        <v>391182</v>
      </c>
      <c r="S20">
        <v>0.0657025692659673</v>
      </c>
      <c r="T20">
        <v>-0.418460833499906</v>
      </c>
    </row>
    <row r="21" ht="28.5" customHeight="true" spans="1:20">
      <c r="A21" t="s">
        <v>2220</v>
      </c>
      <c r="B21">
        <v>4225464.778355</v>
      </c>
      <c r="C21" t="e">
        <f>表2!#REF!</f>
        <v>#REF!</v>
      </c>
      <c r="E21" t="e">
        <f t="shared" si="1"/>
        <v>#REF!</v>
      </c>
      <c r="F21" t="e">
        <f>E21/B21-1</f>
        <v>#REF!</v>
      </c>
      <c r="G21">
        <v>0.120117780644886</v>
      </c>
      <c r="H21">
        <v>4704485.554191</v>
      </c>
      <c r="I21" t="e">
        <f t="shared" si="0"/>
        <v>#REF!</v>
      </c>
      <c r="J21">
        <f>G21-T21</f>
        <v>0.171024088064498</v>
      </c>
      <c r="K21" t="e">
        <f t="shared" si="2"/>
        <v>#REF!</v>
      </c>
      <c r="L21">
        <v>210</v>
      </c>
      <c r="M21" t="s">
        <v>2220</v>
      </c>
      <c r="N21">
        <v>4225464.78</v>
      </c>
      <c r="O21">
        <v>3987241.78</v>
      </c>
      <c r="P21">
        <v>4483681.024191</v>
      </c>
      <c r="Q21">
        <v>4483681.024191</v>
      </c>
      <c r="R21">
        <v>699415</v>
      </c>
      <c r="S21">
        <v>0.0611095483302075</v>
      </c>
      <c r="T21">
        <v>-0.0509063074196117</v>
      </c>
    </row>
    <row r="22" ht="28.5" customHeight="true" spans="1:20">
      <c r="A22" t="s">
        <v>2214</v>
      </c>
      <c r="B22">
        <v>376321.588355</v>
      </c>
      <c r="C22" t="e">
        <f>表2!#REF!</f>
        <v>#REF!</v>
      </c>
      <c r="E22" t="e">
        <f t="shared" si="1"/>
        <v>#REF!</v>
      </c>
      <c r="H22">
        <v>416446.614191</v>
      </c>
      <c r="I22" t="e">
        <f t="shared" si="0"/>
        <v>#REF!</v>
      </c>
      <c r="K22" t="e">
        <f t="shared" si="2"/>
        <v>#REF!</v>
      </c>
      <c r="L22">
        <v>2101</v>
      </c>
      <c r="M22" t="s">
        <v>2214</v>
      </c>
      <c r="N22">
        <v>376321.59</v>
      </c>
      <c r="O22">
        <v>376321.59</v>
      </c>
      <c r="P22">
        <v>421538.324191</v>
      </c>
      <c r="Q22">
        <v>421538.324191</v>
      </c>
      <c r="R22">
        <v>51377.25</v>
      </c>
      <c r="S22">
        <v>0.120154504531616</v>
      </c>
      <c r="T22">
        <v>-0.0163703491181571</v>
      </c>
    </row>
    <row r="23" ht="28.5" customHeight="true" spans="1:20">
      <c r="A23" t="s">
        <v>2215</v>
      </c>
      <c r="B23">
        <v>1454044.54</v>
      </c>
      <c r="C23" t="e">
        <f>表2!#REF!</f>
        <v>#REF!</v>
      </c>
      <c r="E23" t="e">
        <f t="shared" si="1"/>
        <v>#REF!</v>
      </c>
      <c r="H23">
        <v>1844539.94</v>
      </c>
      <c r="I23" t="e">
        <f t="shared" si="0"/>
        <v>#REF!</v>
      </c>
      <c r="K23" t="e">
        <f t="shared" si="2"/>
        <v>#REF!</v>
      </c>
      <c r="L23">
        <v>2102</v>
      </c>
      <c r="M23" t="s">
        <v>2215</v>
      </c>
      <c r="N23">
        <v>1454044.54</v>
      </c>
      <c r="O23">
        <v>1454044.54</v>
      </c>
      <c r="P23">
        <v>1618643.7</v>
      </c>
      <c r="Q23">
        <v>1618643.7</v>
      </c>
      <c r="R23">
        <v>188337.75</v>
      </c>
      <c r="S23">
        <v>0.113200906486674</v>
      </c>
      <c r="T23">
        <v>-0.0163259029190398</v>
      </c>
    </row>
    <row r="24" ht="28.5" customHeight="true" spans="1:20">
      <c r="A24" t="s">
        <v>2216</v>
      </c>
      <c r="B24">
        <v>2395098.65</v>
      </c>
      <c r="C24" t="e">
        <f>表2!#REF!</f>
        <v>#REF!</v>
      </c>
      <c r="E24" t="e">
        <f t="shared" si="1"/>
        <v>#REF!</v>
      </c>
      <c r="H24">
        <v>2443499</v>
      </c>
      <c r="I24" t="e">
        <f t="shared" si="0"/>
        <v>#REF!</v>
      </c>
      <c r="K24" t="e">
        <f t="shared" si="2"/>
        <v>#REF!</v>
      </c>
      <c r="L24">
        <v>2300223</v>
      </c>
      <c r="M24" t="s">
        <v>2216</v>
      </c>
      <c r="N24">
        <v>2395098.65</v>
      </c>
      <c r="O24">
        <v>2395098.65</v>
      </c>
      <c r="P24">
        <v>2443499</v>
      </c>
      <c r="Q24">
        <v>2443499</v>
      </c>
      <c r="R24">
        <v>459700</v>
      </c>
      <c r="S24">
        <v>0.0202080820345333</v>
      </c>
      <c r="T24">
        <v>-0.171725557108054</v>
      </c>
    </row>
    <row r="25" ht="28.5" customHeight="true" spans="1:20">
      <c r="A25" t="s">
        <v>2221</v>
      </c>
      <c r="B25">
        <v>439472.16</v>
      </c>
      <c r="C25" t="e">
        <f>表2!#REF!</f>
        <v>#REF!</v>
      </c>
      <c r="E25" t="e">
        <f t="shared" si="1"/>
        <v>#REF!</v>
      </c>
      <c r="F25" t="e">
        <f>E25/B25-1</f>
        <v>#REF!</v>
      </c>
      <c r="G25">
        <v>0.156605753016878</v>
      </c>
      <c r="H25">
        <v>482919.65</v>
      </c>
      <c r="I25" t="e">
        <f t="shared" si="0"/>
        <v>#REF!</v>
      </c>
      <c r="J25">
        <f>G25-T25</f>
        <v>1.02695629777827e-15</v>
      </c>
      <c r="K25" t="e">
        <f t="shared" si="2"/>
        <v>#REF!</v>
      </c>
      <c r="L25">
        <v>211</v>
      </c>
      <c r="M25" t="s">
        <v>2221</v>
      </c>
      <c r="N25">
        <v>439472.16</v>
      </c>
      <c r="O25">
        <v>344505.16</v>
      </c>
      <c r="P25">
        <v>492919.65</v>
      </c>
      <c r="Q25">
        <v>492919.65</v>
      </c>
      <c r="R25">
        <v>94463</v>
      </c>
      <c r="S25">
        <v>0.121617464915183</v>
      </c>
      <c r="T25">
        <v>0.156605753016877</v>
      </c>
    </row>
    <row r="26" ht="28.5" customHeight="true" spans="1:20">
      <c r="A26" t="s">
        <v>2214</v>
      </c>
      <c r="B26">
        <v>55802.16</v>
      </c>
      <c r="C26" t="e">
        <f>表2!#REF!</f>
        <v>#REF!</v>
      </c>
      <c r="E26" t="e">
        <f t="shared" si="1"/>
        <v>#REF!</v>
      </c>
      <c r="H26">
        <v>43146.35</v>
      </c>
      <c r="I26" t="e">
        <f t="shared" si="0"/>
        <v>#REF!</v>
      </c>
      <c r="K26" t="e">
        <f t="shared" si="2"/>
        <v>#REF!</v>
      </c>
      <c r="L26">
        <v>2111</v>
      </c>
      <c r="M26" t="s">
        <v>2214</v>
      </c>
      <c r="N26">
        <v>55802.16</v>
      </c>
      <c r="O26">
        <v>55802.16</v>
      </c>
      <c r="P26">
        <v>85131.35</v>
      </c>
      <c r="Q26">
        <v>85131.35</v>
      </c>
      <c r="R26">
        <v>69.7</v>
      </c>
      <c r="S26">
        <v>0.52559237850291</v>
      </c>
      <c r="T26">
        <v>0.524343322910797</v>
      </c>
    </row>
    <row r="27" ht="28.5" customHeight="true" spans="1:20">
      <c r="A27" t="s">
        <v>2215</v>
      </c>
      <c r="B27">
        <v>383670</v>
      </c>
      <c r="C27" t="e">
        <f>表2!#REF!</f>
        <v>#REF!</v>
      </c>
      <c r="E27" t="e">
        <f t="shared" si="1"/>
        <v>#REF!</v>
      </c>
      <c r="H27">
        <v>439773.3</v>
      </c>
      <c r="I27" t="e">
        <f t="shared" si="0"/>
        <v>#REF!</v>
      </c>
      <c r="K27" t="e">
        <f t="shared" si="2"/>
        <v>#REF!</v>
      </c>
      <c r="L27">
        <v>2112</v>
      </c>
      <c r="M27" t="s">
        <v>2215</v>
      </c>
      <c r="N27">
        <v>383670</v>
      </c>
      <c r="O27">
        <v>383670</v>
      </c>
      <c r="P27">
        <v>407788.3</v>
      </c>
      <c r="Q27">
        <v>407788.3</v>
      </c>
      <c r="R27">
        <v>94393.3</v>
      </c>
      <c r="S27">
        <v>0.0628620950295827</v>
      </c>
      <c r="T27">
        <v>-0.183165220111032</v>
      </c>
    </row>
    <row r="28" ht="28.5" customHeight="true" spans="1:20">
      <c r="A28" t="s">
        <v>2222</v>
      </c>
      <c r="B28">
        <v>2634683.1893</v>
      </c>
      <c r="C28" t="e">
        <f>表2!#REF!</f>
        <v>#REF!</v>
      </c>
      <c r="E28" t="e">
        <f t="shared" si="1"/>
        <v>#REF!</v>
      </c>
      <c r="F28" t="e">
        <f>E28/B28-1</f>
        <v>#REF!</v>
      </c>
      <c r="G28">
        <v>1.21680081170143</v>
      </c>
      <c r="H28">
        <v>6055720.97</v>
      </c>
      <c r="I28" t="e">
        <f t="shared" si="0"/>
        <v>#REF!</v>
      </c>
      <c r="J28">
        <f>G28-T28</f>
        <v>0.824118574980733</v>
      </c>
      <c r="K28" t="e">
        <f t="shared" si="2"/>
        <v>#REF!</v>
      </c>
      <c r="L28">
        <v>213</v>
      </c>
      <c r="M28" t="s">
        <v>2222</v>
      </c>
      <c r="N28">
        <v>2634683.19</v>
      </c>
      <c r="O28">
        <v>2501515.19</v>
      </c>
      <c r="P28">
        <v>4113859.77</v>
      </c>
      <c r="Q28">
        <v>4113859.77</v>
      </c>
      <c r="R28">
        <v>630044</v>
      </c>
      <c r="S28">
        <v>0.561424836813112</v>
      </c>
      <c r="T28">
        <v>0.392682236720697</v>
      </c>
    </row>
    <row r="29" ht="28.5" customHeight="true" spans="1:20">
      <c r="A29" t="s">
        <v>2214</v>
      </c>
      <c r="B29">
        <v>422599.5993</v>
      </c>
      <c r="C29" t="e">
        <f>表2!#REF!</f>
        <v>#REF!</v>
      </c>
      <c r="E29" t="e">
        <f t="shared" si="1"/>
        <v>#REF!</v>
      </c>
      <c r="H29">
        <v>498172.465</v>
      </c>
      <c r="I29" t="e">
        <f t="shared" si="0"/>
        <v>#REF!</v>
      </c>
      <c r="K29" t="e">
        <f t="shared" si="2"/>
        <v>#REF!</v>
      </c>
      <c r="L29">
        <v>2131</v>
      </c>
      <c r="M29" t="s">
        <v>2214</v>
      </c>
      <c r="N29">
        <v>422599.6</v>
      </c>
      <c r="O29">
        <v>422599.6</v>
      </c>
      <c r="P29">
        <v>522394.515</v>
      </c>
      <c r="Q29">
        <v>522394.515</v>
      </c>
      <c r="R29">
        <v>77736.935</v>
      </c>
      <c r="S29">
        <v>0.236145313436169</v>
      </c>
      <c r="T29">
        <v>0.0521959320359034</v>
      </c>
    </row>
    <row r="30" ht="28.5" customHeight="true" spans="1:20">
      <c r="A30" t="s">
        <v>2215</v>
      </c>
      <c r="B30">
        <v>1882310.59</v>
      </c>
      <c r="C30" t="e">
        <f>表2!#REF!</f>
        <v>#REF!</v>
      </c>
      <c r="E30" t="e">
        <f t="shared" si="1"/>
        <v>#REF!</v>
      </c>
      <c r="H30">
        <v>3464582.505</v>
      </c>
      <c r="I30" t="e">
        <f t="shared" si="0"/>
        <v>#REF!</v>
      </c>
      <c r="K30" t="e">
        <f t="shared" si="2"/>
        <v>#REF!</v>
      </c>
      <c r="L30">
        <v>2132</v>
      </c>
      <c r="M30" t="s">
        <v>2215</v>
      </c>
      <c r="N30">
        <v>1882310.59</v>
      </c>
      <c r="O30">
        <v>1882310.59</v>
      </c>
      <c r="P30">
        <v>3452669.255</v>
      </c>
      <c r="Q30">
        <v>3452669.255</v>
      </c>
      <c r="R30">
        <v>499804.065</v>
      </c>
      <c r="S30">
        <v>0.83427181111487</v>
      </c>
      <c r="T30">
        <v>0.568744927477669</v>
      </c>
    </row>
    <row r="31" ht="28.5" customHeight="true" spans="1:20">
      <c r="A31" t="s">
        <v>2216</v>
      </c>
      <c r="B31">
        <v>329773</v>
      </c>
      <c r="C31" t="e">
        <f>表2!#REF!</f>
        <v>#REF!</v>
      </c>
      <c r="E31" t="e">
        <f t="shared" si="1"/>
        <v>#REF!</v>
      </c>
      <c r="H31">
        <v>2092966</v>
      </c>
      <c r="I31" t="e">
        <f t="shared" si="0"/>
        <v>#REF!</v>
      </c>
      <c r="K31" t="e">
        <f t="shared" si="2"/>
        <v>#REF!</v>
      </c>
      <c r="L31">
        <v>2300224</v>
      </c>
      <c r="M31" t="s">
        <v>2216</v>
      </c>
      <c r="N31">
        <v>329773</v>
      </c>
      <c r="O31">
        <v>329773</v>
      </c>
      <c r="P31">
        <v>138796</v>
      </c>
      <c r="Q31">
        <v>138796</v>
      </c>
      <c r="R31">
        <v>52503</v>
      </c>
      <c r="S31">
        <v>-0.579116543804374</v>
      </c>
      <c r="T31">
        <v>-0.738326060653843</v>
      </c>
    </row>
    <row r="32" ht="28.5" customHeight="true" spans="1:20">
      <c r="A32" t="s">
        <v>2223</v>
      </c>
      <c r="B32">
        <v>2481550.72</v>
      </c>
      <c r="C32" t="e">
        <f>表2!#REF!</f>
        <v>#REF!</v>
      </c>
      <c r="E32" t="e">
        <f t="shared" si="1"/>
        <v>#REF!</v>
      </c>
      <c r="F32" t="e">
        <f>E32/B32-1</f>
        <v>#REF!</v>
      </c>
      <c r="G32">
        <v>0.128756713443566</v>
      </c>
      <c r="H32">
        <v>2733030.7</v>
      </c>
      <c r="I32" t="e">
        <f t="shared" si="0"/>
        <v>#REF!</v>
      </c>
      <c r="J32">
        <f>G32-T32</f>
        <v>-0.17196709622307</v>
      </c>
      <c r="K32" t="e">
        <f t="shared" si="2"/>
        <v>#REF!</v>
      </c>
      <c r="L32">
        <v>214</v>
      </c>
      <c r="M32" t="s">
        <v>2223</v>
      </c>
      <c r="N32">
        <v>2481550.72</v>
      </c>
      <c r="O32">
        <v>1418969.72</v>
      </c>
      <c r="P32">
        <v>2940392.7</v>
      </c>
      <c r="Q32">
        <v>2940392.7</v>
      </c>
      <c r="R32">
        <v>1094705</v>
      </c>
      <c r="S32">
        <v>0.184901310419317</v>
      </c>
      <c r="T32">
        <v>0.300723809666636</v>
      </c>
    </row>
    <row r="33" ht="28.5" customHeight="true" spans="1:20">
      <c r="A33" t="s">
        <v>2214</v>
      </c>
      <c r="B33">
        <v>1498649.72</v>
      </c>
      <c r="C33" t="e">
        <f>表2!#REF!</f>
        <v>#REF!</v>
      </c>
      <c r="E33" t="e">
        <f t="shared" si="1"/>
        <v>#REF!</v>
      </c>
      <c r="H33">
        <v>876609.7</v>
      </c>
      <c r="I33" t="e">
        <f t="shared" si="0"/>
        <v>#REF!</v>
      </c>
      <c r="K33" t="e">
        <f t="shared" si="2"/>
        <v>#REF!</v>
      </c>
      <c r="L33">
        <v>2141</v>
      </c>
      <c r="M33" t="s">
        <v>2214</v>
      </c>
      <c r="N33">
        <v>1498649.72</v>
      </c>
      <c r="O33">
        <v>1498649.72</v>
      </c>
      <c r="P33">
        <v>1111635.7</v>
      </c>
      <c r="Q33">
        <v>1111635.7</v>
      </c>
      <c r="R33">
        <v>740130</v>
      </c>
      <c r="S33">
        <v>-0.258241812503057</v>
      </c>
      <c r="T33">
        <v>-0.752106382804382</v>
      </c>
    </row>
    <row r="34" ht="28.5" customHeight="true" spans="1:20">
      <c r="A34" t="s">
        <v>2224</v>
      </c>
      <c r="B34">
        <v>982901</v>
      </c>
      <c r="C34" t="e">
        <f>表2!#REF!</f>
        <v>#REF!</v>
      </c>
      <c r="E34" t="e">
        <f t="shared" si="1"/>
        <v>#REF!</v>
      </c>
      <c r="H34">
        <v>1856421</v>
      </c>
      <c r="I34" t="e">
        <f t="shared" si="0"/>
        <v>#REF!</v>
      </c>
      <c r="K34" t="e">
        <f t="shared" si="2"/>
        <v>#REF!</v>
      </c>
      <c r="L34">
        <v>2142</v>
      </c>
      <c r="M34" t="s">
        <v>2224</v>
      </c>
      <c r="N34">
        <v>982901</v>
      </c>
      <c r="O34">
        <v>982901</v>
      </c>
      <c r="P34">
        <v>1828757</v>
      </c>
      <c r="Q34">
        <v>1828757</v>
      </c>
      <c r="R34">
        <v>354575</v>
      </c>
      <c r="S34">
        <v>0.860570901850745</v>
      </c>
      <c r="T34">
        <v>0.499827551299673</v>
      </c>
    </row>
    <row r="35" ht="24.95" customHeight="true" spans="1:1">
      <c r="A35" t="s">
        <v>2225</v>
      </c>
    </row>
  </sheetData>
  <sheetProtection formatCells="0" formatColumns="0" formatRows="0"/>
  <mergeCells count="7">
    <mergeCell ref="A2:G2"/>
    <mergeCell ref="A5:A6"/>
    <mergeCell ref="B5:B6"/>
    <mergeCell ref="C5:C6"/>
    <mergeCell ref="E5:E6"/>
    <mergeCell ref="F5:F6"/>
    <mergeCell ref="H5:H6"/>
  </mergeCells>
  <pageMargins left="0.75" right="0.55" top="0.79" bottom="0.98" header="0.51" footer="0.51"/>
  <pageSetup paperSize="9" scale="92" firstPageNumber="12" fitToHeight="0" orientation="portrait" blackAndWhite="true" useFirstPageNumber="true"/>
  <headerFooter alignWithMargins="0">
    <evenFooter>&amp;L—&amp;P—</even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true"/>
  </sheetPr>
  <dimension ref="A1:AH273"/>
  <sheetViews>
    <sheetView showZeros="0" view="pageBreakPreview" zoomScale="80" zoomScaleNormal="100" zoomScaleSheetLayoutView="80" workbookViewId="0">
      <pane ySplit="4" topLeftCell="A5" activePane="bottomLeft" state="frozen"/>
      <selection/>
      <selection pane="bottomLeft" activeCell="H11" sqref="H11"/>
    </sheetView>
  </sheetViews>
  <sheetFormatPr defaultColWidth="6.875" defaultRowHeight="12.75" customHeight="true"/>
  <cols>
    <col min="1" max="1" width="51" customWidth="true"/>
    <col min="2" max="2" width="13.5" customWidth="true"/>
    <col min="3" max="5" width="13.75" customWidth="true"/>
    <col min="6" max="6" width="13.75" hidden="true" customWidth="true"/>
    <col min="7" max="8" width="13.75" customWidth="true"/>
    <col min="9" max="9" width="28.125" customWidth="true"/>
    <col min="10" max="12" width="13.75" customWidth="true"/>
    <col min="13" max="13" width="6.875" customWidth="true"/>
    <col min="14" max="14" width="15.5" customWidth="true"/>
    <col min="15" max="21" width="6.875" customWidth="true"/>
    <col min="22" max="22" width="26.625" customWidth="true"/>
    <col min="23" max="24" width="6.875" customWidth="true"/>
    <col min="25" max="25" width="26.875" customWidth="true"/>
    <col min="26" max="177" width="6.875" customWidth="true"/>
    <col min="178" max="198" width="9" customWidth="true"/>
    <col min="199" max="199" width="52.375" customWidth="true"/>
    <col min="200" max="200" width="13.375" customWidth="true"/>
    <col min="201" max="201" width="13.5" customWidth="true"/>
    <col min="202" max="202" width="13.75" customWidth="true"/>
    <col min="203" max="210" width="9" hidden="true" customWidth="true"/>
  </cols>
  <sheetData>
    <row r="1" ht="18.75" customHeight="true" spans="4:6">
      <c r="D1" t="s">
        <v>2226</v>
      </c>
      <c r="F1" t="s">
        <v>2226</v>
      </c>
    </row>
    <row r="2" ht="21" customHeight="true" spans="1:1">
      <c r="A2" t="s">
        <v>79</v>
      </c>
    </row>
    <row r="3" ht="24" customHeight="true" spans="4:6">
      <c r="D3" t="s">
        <v>319</v>
      </c>
      <c r="E3" t="s">
        <v>2227</v>
      </c>
      <c r="F3" t="s">
        <v>319</v>
      </c>
    </row>
    <row r="4" ht="34.5" customHeight="true" spans="1:34">
      <c r="A4" t="s">
        <v>2202</v>
      </c>
      <c r="B4" t="s">
        <v>2228</v>
      </c>
      <c r="C4" t="s">
        <v>2203</v>
      </c>
      <c r="D4" t="s">
        <v>1077</v>
      </c>
      <c r="E4" t="s">
        <v>1077</v>
      </c>
      <c r="F4" t="s">
        <v>2229</v>
      </c>
      <c r="G4" t="s">
        <v>1082</v>
      </c>
      <c r="H4" t="s">
        <v>1076</v>
      </c>
      <c r="I4" t="s">
        <v>2202</v>
      </c>
      <c r="J4" t="s">
        <v>2228</v>
      </c>
      <c r="K4" t="s">
        <v>2203</v>
      </c>
      <c r="L4" t="s">
        <v>1077</v>
      </c>
      <c r="M4" t="s">
        <v>1076</v>
      </c>
      <c r="N4" t="s">
        <v>2202</v>
      </c>
      <c r="O4" t="s">
        <v>2228</v>
      </c>
      <c r="P4" t="s">
        <v>2203</v>
      </c>
      <c r="Q4" t="s">
        <v>1077</v>
      </c>
      <c r="R4" t="s">
        <v>1078</v>
      </c>
      <c r="U4" t="s">
        <v>1076</v>
      </c>
      <c r="V4" t="s">
        <v>2202</v>
      </c>
      <c r="W4" t="s">
        <v>2228</v>
      </c>
      <c r="X4" t="s">
        <v>2203</v>
      </c>
      <c r="Y4" t="s">
        <v>1077</v>
      </c>
      <c r="Z4" t="s">
        <v>1078</v>
      </c>
      <c r="AC4" t="s">
        <v>1076</v>
      </c>
      <c r="AD4" t="s">
        <v>2202</v>
      </c>
      <c r="AE4" t="s">
        <v>2228</v>
      </c>
      <c r="AF4" t="s">
        <v>2203</v>
      </c>
      <c r="AG4" t="s">
        <v>1077</v>
      </c>
      <c r="AH4" t="s">
        <v>1078</v>
      </c>
    </row>
    <row r="5" ht="28.5" customHeight="true" spans="1:34">
      <c r="A5" t="s">
        <v>2213</v>
      </c>
      <c r="B5">
        <v>4523882.03</v>
      </c>
      <c r="C5">
        <v>4818875.13</v>
      </c>
      <c r="D5" t="e">
        <f>'表20（原18）'!E7</f>
        <v>#REF!</v>
      </c>
      <c r="E5">
        <v>5748308.736745</v>
      </c>
      <c r="F5">
        <v>5501824.566745</v>
      </c>
      <c r="G5" t="e">
        <f>D5-E5</f>
        <v>#REF!</v>
      </c>
      <c r="H5" t="s">
        <v>2230</v>
      </c>
      <c r="I5" t="s">
        <v>2213</v>
      </c>
      <c r="J5">
        <v>4523882.03</v>
      </c>
      <c r="K5">
        <v>4818875.13</v>
      </c>
      <c r="L5">
        <v>5408674.736745</v>
      </c>
      <c r="M5" t="s">
        <v>2230</v>
      </c>
      <c r="N5" t="s">
        <v>2213</v>
      </c>
      <c r="O5">
        <v>4523882.03</v>
      </c>
      <c r="P5">
        <v>4818875.13</v>
      </c>
      <c r="Q5">
        <v>5408607.326745</v>
      </c>
      <c r="R5">
        <v>1.12237963857449</v>
      </c>
      <c r="U5" t="s">
        <v>2230</v>
      </c>
      <c r="V5" t="s">
        <v>2213</v>
      </c>
      <c r="W5">
        <v>4523882.03</v>
      </c>
      <c r="X5">
        <v>4818875.13</v>
      </c>
      <c r="Y5">
        <v>5162190.566745</v>
      </c>
      <c r="Z5">
        <v>1.07124389561532</v>
      </c>
      <c r="AA5">
        <v>14504947.726745</v>
      </c>
      <c r="AC5" t="s">
        <v>2230</v>
      </c>
      <c r="AD5" t="s">
        <v>2213</v>
      </c>
      <c r="AE5">
        <v>4523882.03</v>
      </c>
      <c r="AF5">
        <v>4818875.13</v>
      </c>
      <c r="AG5">
        <v>5566824.566745</v>
      </c>
      <c r="AH5">
        <v>1.08473252070862</v>
      </c>
    </row>
    <row r="6" ht="28.5" customHeight="true" spans="1:34">
      <c r="A6" t="s">
        <v>2231</v>
      </c>
      <c r="B6">
        <v>17086.29</v>
      </c>
      <c r="C6">
        <v>22128.43</v>
      </c>
      <c r="D6">
        <v>17756.1</v>
      </c>
      <c r="E6">
        <v>17756.1</v>
      </c>
      <c r="F6">
        <v>17756.1</v>
      </c>
      <c r="G6">
        <f t="shared" ref="G6:G55" si="0">D6-E6</f>
        <v>0</v>
      </c>
      <c r="H6" t="s">
        <v>2232</v>
      </c>
      <c r="I6" t="s">
        <v>2231</v>
      </c>
      <c r="J6">
        <v>17086.29</v>
      </c>
      <c r="K6">
        <v>22128.43</v>
      </c>
      <c r="L6">
        <v>17756.1</v>
      </c>
      <c r="M6" t="s">
        <v>2232</v>
      </c>
      <c r="N6" t="s">
        <v>2231</v>
      </c>
      <c r="O6">
        <v>17086.29</v>
      </c>
      <c r="P6">
        <v>22128.43</v>
      </c>
      <c r="Q6">
        <v>17756.1</v>
      </c>
      <c r="R6">
        <v>0.802411196817849</v>
      </c>
      <c r="U6" t="s">
        <v>2232</v>
      </c>
      <c r="V6" t="s">
        <v>2231</v>
      </c>
      <c r="W6">
        <v>17086.29</v>
      </c>
      <c r="X6">
        <v>22128.43</v>
      </c>
      <c r="Y6">
        <v>17756.1</v>
      </c>
      <c r="Z6">
        <v>0.802411196817849</v>
      </c>
      <c r="AA6">
        <v>56970.82</v>
      </c>
      <c r="AC6" t="s">
        <v>2232</v>
      </c>
      <c r="AD6" t="s">
        <v>2231</v>
      </c>
      <c r="AE6">
        <v>17086.29</v>
      </c>
      <c r="AF6">
        <v>22128.43</v>
      </c>
      <c r="AG6">
        <v>17756.1</v>
      </c>
      <c r="AH6">
        <v>0.802411196817849</v>
      </c>
    </row>
    <row r="7" ht="28.5" customHeight="true" spans="1:34">
      <c r="A7" t="s">
        <v>2233</v>
      </c>
      <c r="B7">
        <v>2004998.26</v>
      </c>
      <c r="C7">
        <v>2395788.32</v>
      </c>
      <c r="D7">
        <f>2535737.798445-368523.675845</f>
        <v>2167214.1226</v>
      </c>
      <c r="E7">
        <v>2536112.798445</v>
      </c>
      <c r="F7">
        <v>2506612.798445</v>
      </c>
      <c r="G7">
        <f t="shared" si="0"/>
        <v>-368898.675845</v>
      </c>
      <c r="H7" t="s">
        <v>2234</v>
      </c>
      <c r="I7" t="s">
        <v>2233</v>
      </c>
      <c r="J7">
        <v>2004998.26</v>
      </c>
      <c r="K7">
        <v>2395788.32</v>
      </c>
      <c r="L7">
        <v>2535737.798445</v>
      </c>
      <c r="M7" t="s">
        <v>2234</v>
      </c>
      <c r="N7" t="s">
        <v>2233</v>
      </c>
      <c r="O7">
        <v>2004998.26</v>
      </c>
      <c r="P7">
        <v>2395788.32</v>
      </c>
      <c r="Q7">
        <v>2536112.798445</v>
      </c>
      <c r="R7">
        <v>1.05857131753819</v>
      </c>
      <c r="U7" t="s">
        <v>2234</v>
      </c>
      <c r="V7" t="s">
        <v>2233</v>
      </c>
      <c r="W7">
        <v>2004998.26</v>
      </c>
      <c r="X7">
        <v>2395788.32</v>
      </c>
      <c r="Y7">
        <v>2516612.798445</v>
      </c>
      <c r="Z7">
        <v>1.05043203418113</v>
      </c>
      <c r="AA7">
        <v>6917399.378445</v>
      </c>
      <c r="AC7" t="s">
        <v>2234</v>
      </c>
      <c r="AD7" t="s">
        <v>2233</v>
      </c>
      <c r="AE7">
        <v>2004998.26</v>
      </c>
      <c r="AF7">
        <v>2395788.32</v>
      </c>
      <c r="AG7">
        <v>2506612.798445</v>
      </c>
      <c r="AH7">
        <v>1.04625804271598</v>
      </c>
    </row>
    <row r="8" ht="28.5" customHeight="true" spans="1:34">
      <c r="A8" t="s">
        <v>2235</v>
      </c>
      <c r="B8">
        <v>4534.21</v>
      </c>
      <c r="C8">
        <v>36689.8</v>
      </c>
      <c r="D8">
        <v>71931.802</v>
      </c>
      <c r="E8">
        <v>71931.802</v>
      </c>
      <c r="F8">
        <v>80946.322</v>
      </c>
      <c r="G8">
        <f t="shared" si="0"/>
        <v>0</v>
      </c>
      <c r="H8" t="s">
        <v>2236</v>
      </c>
      <c r="I8" t="s">
        <v>2235</v>
      </c>
      <c r="J8">
        <v>4534.21</v>
      </c>
      <c r="K8">
        <v>36689.8</v>
      </c>
      <c r="L8">
        <v>71931.802</v>
      </c>
      <c r="M8" t="s">
        <v>2236</v>
      </c>
      <c r="N8" t="s">
        <v>2235</v>
      </c>
      <c r="O8">
        <v>4534.21</v>
      </c>
      <c r="P8">
        <v>36689.8</v>
      </c>
      <c r="Q8">
        <v>71931.802</v>
      </c>
      <c r="R8">
        <v>1.96053949599071</v>
      </c>
      <c r="U8" t="s">
        <v>2236</v>
      </c>
      <c r="V8" t="s">
        <v>2235</v>
      </c>
      <c r="W8">
        <v>4534.21</v>
      </c>
      <c r="X8">
        <v>36689.8</v>
      </c>
      <c r="Y8">
        <v>80946.322</v>
      </c>
      <c r="Z8">
        <v>2.20623502989932</v>
      </c>
      <c r="AA8">
        <v>122170.332</v>
      </c>
      <c r="AC8" t="s">
        <v>2236</v>
      </c>
      <c r="AD8" t="s">
        <v>2235</v>
      </c>
      <c r="AE8">
        <v>4534.21</v>
      </c>
      <c r="AF8">
        <v>36689.8</v>
      </c>
      <c r="AG8">
        <v>80946.322</v>
      </c>
      <c r="AH8">
        <v>2.20623502989932</v>
      </c>
    </row>
    <row r="9" ht="28.5" customHeight="true" spans="1:34">
      <c r="A9" t="s">
        <v>2237</v>
      </c>
      <c r="B9">
        <v>11557.38</v>
      </c>
      <c r="C9">
        <v>15435.53</v>
      </c>
      <c r="D9">
        <v>16922.75</v>
      </c>
      <c r="E9">
        <v>14318</v>
      </c>
      <c r="F9">
        <v>14318</v>
      </c>
      <c r="G9">
        <f t="shared" si="0"/>
        <v>2604.75</v>
      </c>
      <c r="H9" t="s">
        <v>2238</v>
      </c>
      <c r="I9" t="s">
        <v>2237</v>
      </c>
      <c r="J9">
        <v>11557.38</v>
      </c>
      <c r="K9">
        <v>15435.53</v>
      </c>
      <c r="L9">
        <v>16922.75</v>
      </c>
      <c r="M9" t="s">
        <v>2238</v>
      </c>
      <c r="N9" t="s">
        <v>2237</v>
      </c>
      <c r="O9">
        <v>11557.38</v>
      </c>
      <c r="P9">
        <v>15435.53</v>
      </c>
      <c r="Q9">
        <v>14318</v>
      </c>
      <c r="R9">
        <v>0.927600153671432</v>
      </c>
      <c r="U9" t="s">
        <v>2238</v>
      </c>
      <c r="V9" t="s">
        <v>2237</v>
      </c>
      <c r="W9">
        <v>11557.38</v>
      </c>
      <c r="X9">
        <v>15435.53</v>
      </c>
      <c r="Y9">
        <v>14318</v>
      </c>
      <c r="Z9">
        <v>0.927600153671432</v>
      </c>
      <c r="AA9">
        <v>41310.91</v>
      </c>
      <c r="AC9" t="s">
        <v>2238</v>
      </c>
      <c r="AD9" t="s">
        <v>2237</v>
      </c>
      <c r="AE9">
        <v>11557.38</v>
      </c>
      <c r="AF9">
        <v>15435.53</v>
      </c>
      <c r="AG9">
        <v>14318</v>
      </c>
      <c r="AH9">
        <v>0.927600153671432</v>
      </c>
    </row>
    <row r="10" ht="28.5" customHeight="true" spans="1:34">
      <c r="A10" t="s">
        <v>2239</v>
      </c>
      <c r="B10">
        <v>1299973.75</v>
      </c>
      <c r="C10">
        <v>1367938.02</v>
      </c>
      <c r="D10">
        <v>1385609.5894</v>
      </c>
      <c r="E10">
        <v>1388214.3394</v>
      </c>
      <c r="F10">
        <v>1357018.0794</v>
      </c>
      <c r="G10">
        <f t="shared" si="0"/>
        <v>-2604.75</v>
      </c>
      <c r="H10" t="s">
        <v>2240</v>
      </c>
      <c r="I10" t="s">
        <v>2239</v>
      </c>
      <c r="J10">
        <v>1299973.75</v>
      </c>
      <c r="K10">
        <v>1367938.02</v>
      </c>
      <c r="L10">
        <v>1385609.5894</v>
      </c>
      <c r="M10" t="s">
        <v>2240</v>
      </c>
      <c r="N10" t="s">
        <v>2239</v>
      </c>
      <c r="O10">
        <v>1299973.75</v>
      </c>
      <c r="P10">
        <v>1367938.02</v>
      </c>
      <c r="Q10">
        <v>1388214.3394</v>
      </c>
      <c r="R10">
        <v>1.01482254247162</v>
      </c>
      <c r="U10" t="s">
        <v>2240</v>
      </c>
      <c r="V10" t="s">
        <v>2239</v>
      </c>
      <c r="W10">
        <v>1299973.75</v>
      </c>
      <c r="X10">
        <v>1367938.02</v>
      </c>
      <c r="Y10">
        <v>1367018.0794</v>
      </c>
      <c r="Z10">
        <v>0.999327498332125</v>
      </c>
      <c r="AA10">
        <v>4034929.8494</v>
      </c>
      <c r="AC10" t="s">
        <v>2240</v>
      </c>
      <c r="AD10" t="s">
        <v>2239</v>
      </c>
      <c r="AE10">
        <v>1299973.75</v>
      </c>
      <c r="AF10">
        <v>1367938.02</v>
      </c>
      <c r="AG10">
        <v>1357018.0794</v>
      </c>
      <c r="AH10">
        <v>0.992017225605002</v>
      </c>
    </row>
    <row r="11" ht="28.5" customHeight="true" spans="1:34">
      <c r="A11" t="s">
        <v>2241</v>
      </c>
      <c r="B11">
        <v>675901.52</v>
      </c>
      <c r="C11">
        <v>945581.31</v>
      </c>
      <c r="D11">
        <f>1061273.657045-368523.675845</f>
        <v>692749.9812</v>
      </c>
      <c r="E11">
        <v>1061648.657045</v>
      </c>
      <c r="F11">
        <v>1054330.397045</v>
      </c>
      <c r="G11">
        <f t="shared" si="0"/>
        <v>-368898.675845</v>
      </c>
      <c r="H11" t="s">
        <v>2242</v>
      </c>
      <c r="I11" t="s">
        <v>2241</v>
      </c>
      <c r="J11">
        <v>675901.52</v>
      </c>
      <c r="K11">
        <v>945581.31</v>
      </c>
      <c r="L11">
        <v>1061273.657045</v>
      </c>
      <c r="M11" t="s">
        <v>2242</v>
      </c>
      <c r="N11" t="s">
        <v>2241</v>
      </c>
      <c r="O11">
        <v>675901.52</v>
      </c>
      <c r="P11">
        <v>945581.31</v>
      </c>
      <c r="Q11">
        <v>1061648.657045</v>
      </c>
      <c r="R11">
        <v>1.12274708247459</v>
      </c>
      <c r="U11" t="s">
        <v>2242</v>
      </c>
      <c r="V11" t="s">
        <v>2241</v>
      </c>
      <c r="W11">
        <v>675901.52</v>
      </c>
      <c r="X11">
        <v>945581.31</v>
      </c>
      <c r="Y11">
        <v>1054330.397045</v>
      </c>
      <c r="Z11">
        <v>1.11500765285325</v>
      </c>
      <c r="AA11">
        <v>2675813.227045</v>
      </c>
      <c r="AC11" t="s">
        <v>2242</v>
      </c>
      <c r="AD11" t="s">
        <v>2241</v>
      </c>
      <c r="AE11">
        <v>675901.52</v>
      </c>
      <c r="AF11">
        <v>945581.31</v>
      </c>
      <c r="AG11">
        <v>1054330.397045</v>
      </c>
      <c r="AH11">
        <v>1.11500765285325</v>
      </c>
    </row>
    <row r="12" ht="28.5" customHeight="true" spans="1:34">
      <c r="A12" t="s">
        <v>2243</v>
      </c>
      <c r="B12">
        <v>790627.36</v>
      </c>
      <c r="C12">
        <v>937041.51</v>
      </c>
      <c r="D12">
        <v>916476.8981</v>
      </c>
      <c r="E12">
        <v>933571.1081</v>
      </c>
      <c r="F12">
        <v>956926.4257</v>
      </c>
      <c r="G12">
        <f t="shared" si="0"/>
        <v>-17094.21</v>
      </c>
      <c r="H12" t="s">
        <v>2244</v>
      </c>
      <c r="I12" t="s">
        <v>2243</v>
      </c>
      <c r="J12">
        <v>790627.36</v>
      </c>
      <c r="K12">
        <v>937041.51</v>
      </c>
      <c r="L12">
        <v>916476.8981</v>
      </c>
      <c r="M12" t="s">
        <v>2244</v>
      </c>
      <c r="N12" t="s">
        <v>2243</v>
      </c>
      <c r="O12">
        <v>790627.36</v>
      </c>
      <c r="P12">
        <v>937041.51</v>
      </c>
      <c r="Q12">
        <v>933571.1081</v>
      </c>
      <c r="R12">
        <v>0.996296426718599</v>
      </c>
      <c r="U12" t="s">
        <v>2244</v>
      </c>
      <c r="V12" t="s">
        <v>2243</v>
      </c>
      <c r="W12">
        <v>790627.36</v>
      </c>
      <c r="X12">
        <v>937041.51</v>
      </c>
      <c r="Y12">
        <v>956926.4257</v>
      </c>
      <c r="Z12">
        <v>1.02122095498203</v>
      </c>
      <c r="AA12">
        <v>2684595.2957</v>
      </c>
      <c r="AC12" t="s">
        <v>2244</v>
      </c>
      <c r="AD12" t="s">
        <v>2243</v>
      </c>
      <c r="AE12">
        <v>790627.36</v>
      </c>
      <c r="AF12">
        <v>937041.51</v>
      </c>
      <c r="AG12">
        <v>956926.4257</v>
      </c>
      <c r="AH12">
        <v>1.02122095498203</v>
      </c>
    </row>
    <row r="13" ht="28.5" customHeight="true" spans="1:34">
      <c r="A13" t="s">
        <v>2245</v>
      </c>
      <c r="B13">
        <v>159770.78</v>
      </c>
      <c r="C13">
        <v>252215.3</v>
      </c>
      <c r="D13">
        <v>329001.83</v>
      </c>
      <c r="E13">
        <v>346990.11086</v>
      </c>
      <c r="F13">
        <v>349937.09086</v>
      </c>
      <c r="G13">
        <f t="shared" si="0"/>
        <v>-17988.28086</v>
      </c>
      <c r="H13" t="s">
        <v>2246</v>
      </c>
      <c r="I13" t="s">
        <v>2247</v>
      </c>
      <c r="J13">
        <v>159770.78</v>
      </c>
      <c r="K13">
        <v>252215.3</v>
      </c>
      <c r="L13">
        <v>329001.83</v>
      </c>
      <c r="M13" t="s">
        <v>2246</v>
      </c>
      <c r="N13" t="s">
        <v>2247</v>
      </c>
      <c r="O13">
        <v>159770.78</v>
      </c>
      <c r="P13">
        <v>252215.3</v>
      </c>
      <c r="Q13">
        <v>346990.11086</v>
      </c>
      <c r="R13">
        <v>1.37576947496841</v>
      </c>
      <c r="U13" t="s">
        <v>2246</v>
      </c>
      <c r="V13" t="s">
        <v>2247</v>
      </c>
      <c r="W13">
        <v>159770.78</v>
      </c>
      <c r="X13">
        <v>252215.3</v>
      </c>
      <c r="Y13">
        <v>349937.09086</v>
      </c>
      <c r="Z13">
        <v>1.38745385731952</v>
      </c>
      <c r="AA13">
        <v>761923.17086</v>
      </c>
      <c r="AC13" t="s">
        <v>2246</v>
      </c>
      <c r="AD13" t="s">
        <v>2247</v>
      </c>
      <c r="AE13">
        <v>159770.78</v>
      </c>
      <c r="AF13">
        <v>252215.3</v>
      </c>
      <c r="AG13">
        <v>349937.09086</v>
      </c>
      <c r="AH13">
        <v>1.38745385731952</v>
      </c>
    </row>
    <row r="14" ht="28.5" customHeight="true" spans="1:34">
      <c r="A14" t="s">
        <v>2248</v>
      </c>
      <c r="B14">
        <v>129671.73</v>
      </c>
      <c r="C14">
        <v>188052.92</v>
      </c>
      <c r="D14">
        <v>79030.3424</v>
      </c>
      <c r="E14">
        <v>62093.9124</v>
      </c>
      <c r="F14">
        <v>62753.65</v>
      </c>
      <c r="G14">
        <f t="shared" si="0"/>
        <v>16936.43</v>
      </c>
      <c r="H14" t="s">
        <v>2249</v>
      </c>
      <c r="I14" t="s">
        <v>2248</v>
      </c>
      <c r="J14">
        <v>129671.73</v>
      </c>
      <c r="K14">
        <v>188052.92</v>
      </c>
      <c r="L14">
        <v>79030.3424</v>
      </c>
      <c r="M14" t="s">
        <v>2249</v>
      </c>
      <c r="N14" t="s">
        <v>2248</v>
      </c>
      <c r="O14">
        <v>129671.73</v>
      </c>
      <c r="P14">
        <v>188052.92</v>
      </c>
      <c r="Q14">
        <v>62093.9124</v>
      </c>
      <c r="R14">
        <v>0.330193822036903</v>
      </c>
      <c r="U14" t="s">
        <v>2249</v>
      </c>
      <c r="V14" t="s">
        <v>2248</v>
      </c>
      <c r="W14">
        <v>129671.73</v>
      </c>
      <c r="X14">
        <v>188052.92</v>
      </c>
      <c r="Y14">
        <v>62753.65</v>
      </c>
      <c r="Z14">
        <v>0.333702077053629</v>
      </c>
      <c r="AA14">
        <v>380478.3</v>
      </c>
      <c r="AC14" t="s">
        <v>2249</v>
      </c>
      <c r="AD14" t="s">
        <v>2248</v>
      </c>
      <c r="AE14">
        <v>129671.73</v>
      </c>
      <c r="AF14">
        <v>188052.92</v>
      </c>
      <c r="AG14">
        <v>62753.65</v>
      </c>
      <c r="AH14">
        <v>0.333702077053629</v>
      </c>
    </row>
    <row r="15" ht="28.5" customHeight="true" spans="1:34">
      <c r="A15" t="s">
        <v>2250</v>
      </c>
      <c r="B15">
        <v>384898.02</v>
      </c>
      <c r="C15">
        <v>318287.25</v>
      </c>
      <c r="D15">
        <v>88348.025</v>
      </c>
      <c r="E15">
        <v>75467.73414</v>
      </c>
      <c r="F15">
        <v>70190.68414</v>
      </c>
      <c r="G15">
        <f t="shared" si="0"/>
        <v>12880.29086</v>
      </c>
      <c r="H15" t="s">
        <v>2251</v>
      </c>
      <c r="I15" t="s">
        <v>2250</v>
      </c>
      <c r="J15">
        <v>384898.02</v>
      </c>
      <c r="K15">
        <v>318287.25</v>
      </c>
      <c r="L15">
        <v>88348.025</v>
      </c>
      <c r="M15" t="s">
        <v>2251</v>
      </c>
      <c r="N15" t="s">
        <v>2250</v>
      </c>
      <c r="O15">
        <v>384898.02</v>
      </c>
      <c r="P15">
        <v>318287.25</v>
      </c>
      <c r="Q15">
        <v>75467.73414</v>
      </c>
      <c r="R15">
        <v>0.237105740616377</v>
      </c>
      <c r="U15" t="s">
        <v>2251</v>
      </c>
      <c r="V15" t="s">
        <v>2250</v>
      </c>
      <c r="W15">
        <v>384898.02</v>
      </c>
      <c r="X15">
        <v>318287.25</v>
      </c>
      <c r="Y15">
        <v>70190.68414</v>
      </c>
      <c r="Z15">
        <v>0.22052622007322</v>
      </c>
      <c r="AA15">
        <v>773375.95414</v>
      </c>
      <c r="AC15" t="s">
        <v>2251</v>
      </c>
      <c r="AD15" t="s">
        <v>2250</v>
      </c>
      <c r="AE15">
        <v>384898.02</v>
      </c>
      <c r="AF15">
        <v>318287.25</v>
      </c>
      <c r="AG15">
        <v>70190.68414</v>
      </c>
      <c r="AH15">
        <v>0.22052622007322</v>
      </c>
    </row>
    <row r="16" ht="28.5" customHeight="true" spans="1:34">
      <c r="A16" t="s">
        <v>2252</v>
      </c>
      <c r="B16">
        <v>115603.38</v>
      </c>
      <c r="C16">
        <v>178486.04</v>
      </c>
      <c r="D16">
        <v>321272.0007</v>
      </c>
      <c r="E16">
        <v>309779.0007</v>
      </c>
      <c r="F16">
        <v>329553.6507</v>
      </c>
      <c r="G16">
        <f t="shared" si="0"/>
        <v>11493</v>
      </c>
      <c r="H16" t="s">
        <v>2253</v>
      </c>
      <c r="I16" t="s">
        <v>2252</v>
      </c>
      <c r="J16">
        <v>115603.38</v>
      </c>
      <c r="K16">
        <v>178486.04</v>
      </c>
      <c r="L16">
        <v>321272.0007</v>
      </c>
      <c r="M16" t="s">
        <v>2253</v>
      </c>
      <c r="N16" t="s">
        <v>2252</v>
      </c>
      <c r="O16">
        <v>115603.38</v>
      </c>
      <c r="P16">
        <v>178486.04</v>
      </c>
      <c r="Q16">
        <v>309779.0007</v>
      </c>
      <c r="R16">
        <v>1.73559232251441</v>
      </c>
      <c r="U16" t="s">
        <v>2253</v>
      </c>
      <c r="V16" t="s">
        <v>2252</v>
      </c>
      <c r="W16">
        <v>115603.38</v>
      </c>
      <c r="X16">
        <v>178486.04</v>
      </c>
      <c r="Y16">
        <v>329553.6507</v>
      </c>
      <c r="Z16">
        <v>1.84638334012005</v>
      </c>
      <c r="AA16">
        <v>623643.0707</v>
      </c>
      <c r="AC16" t="s">
        <v>2253</v>
      </c>
      <c r="AD16" t="s">
        <v>2252</v>
      </c>
      <c r="AE16">
        <v>115603.38</v>
      </c>
      <c r="AF16">
        <v>178486.04</v>
      </c>
      <c r="AG16">
        <v>329553.6507</v>
      </c>
      <c r="AH16">
        <v>1.84638334012005</v>
      </c>
    </row>
    <row r="17" ht="28.5" customHeight="true" spans="1:34">
      <c r="A17" t="s">
        <v>2254</v>
      </c>
      <c r="B17">
        <v>21872.03</v>
      </c>
      <c r="C17">
        <v>23257.49</v>
      </c>
      <c r="D17">
        <v>360.96</v>
      </c>
      <c r="E17">
        <v>360.96</v>
      </c>
      <c r="F17">
        <v>360.96</v>
      </c>
      <c r="G17">
        <f t="shared" si="0"/>
        <v>0</v>
      </c>
      <c r="H17" t="s">
        <v>2255</v>
      </c>
      <c r="I17" t="s">
        <v>2254</v>
      </c>
      <c r="J17">
        <v>21872.03</v>
      </c>
      <c r="K17">
        <v>23257.49</v>
      </c>
      <c r="L17">
        <v>360.96</v>
      </c>
      <c r="M17" t="s">
        <v>2255</v>
      </c>
      <c r="N17" t="s">
        <v>2254</v>
      </c>
      <c r="O17">
        <v>21872.03</v>
      </c>
      <c r="P17">
        <v>23257.49</v>
      </c>
      <c r="Q17">
        <v>360.96</v>
      </c>
      <c r="R17">
        <v>0.0155201614619634</v>
      </c>
      <c r="U17" t="s">
        <v>2255</v>
      </c>
      <c r="V17" t="s">
        <v>2254</v>
      </c>
      <c r="W17">
        <v>21872.03</v>
      </c>
      <c r="X17">
        <v>23257.49</v>
      </c>
      <c r="Y17">
        <v>360.96</v>
      </c>
      <c r="Z17">
        <v>0.0155201614619634</v>
      </c>
      <c r="AA17">
        <v>45490.48</v>
      </c>
      <c r="AC17" t="s">
        <v>2255</v>
      </c>
      <c r="AD17" t="s">
        <v>2254</v>
      </c>
      <c r="AE17">
        <v>21872.03</v>
      </c>
      <c r="AF17">
        <v>23257.49</v>
      </c>
      <c r="AG17">
        <v>360.96</v>
      </c>
      <c r="AH17">
        <v>0.0155201614619634</v>
      </c>
    </row>
    <row r="18" ht="28.5" customHeight="true" spans="1:34">
      <c r="A18" t="s">
        <v>2256</v>
      </c>
      <c r="B18">
        <v>18514.13</v>
      </c>
      <c r="C18">
        <v>19560.02</v>
      </c>
      <c r="D18">
        <v>133</v>
      </c>
      <c r="E18">
        <v>133</v>
      </c>
      <c r="F18">
        <v>133</v>
      </c>
      <c r="G18">
        <f t="shared" si="0"/>
        <v>0</v>
      </c>
      <c r="H18" t="s">
        <v>2257</v>
      </c>
      <c r="I18" t="s">
        <v>2256</v>
      </c>
      <c r="J18">
        <v>18514.13</v>
      </c>
      <c r="K18">
        <v>19560.02</v>
      </c>
      <c r="L18">
        <v>133</v>
      </c>
      <c r="M18" t="s">
        <v>2257</v>
      </c>
      <c r="N18" t="s">
        <v>2256</v>
      </c>
      <c r="O18">
        <v>18514.13</v>
      </c>
      <c r="P18">
        <v>19560.02</v>
      </c>
      <c r="Q18">
        <v>133</v>
      </c>
      <c r="R18">
        <v>0.00679958404950506</v>
      </c>
      <c r="U18" t="s">
        <v>2257</v>
      </c>
      <c r="V18" t="s">
        <v>2256</v>
      </c>
      <c r="W18">
        <v>18514.13</v>
      </c>
      <c r="X18">
        <v>19560.02</v>
      </c>
      <c r="Y18">
        <v>133</v>
      </c>
      <c r="Z18">
        <v>0.00679958404950506</v>
      </c>
      <c r="AA18">
        <v>38207.15</v>
      </c>
      <c r="AC18" t="s">
        <v>2257</v>
      </c>
      <c r="AD18" t="s">
        <v>2256</v>
      </c>
      <c r="AE18">
        <v>18514.13</v>
      </c>
      <c r="AF18">
        <v>19560.02</v>
      </c>
      <c r="AG18">
        <v>133</v>
      </c>
      <c r="AH18">
        <v>0.00679958404950506</v>
      </c>
    </row>
    <row r="19" ht="28.5" customHeight="true" spans="1:34">
      <c r="A19" t="s">
        <v>2258</v>
      </c>
      <c r="B19">
        <v>1848</v>
      </c>
      <c r="C19">
        <v>1848</v>
      </c>
      <c r="D19">
        <v>1848</v>
      </c>
      <c r="E19">
        <v>1848</v>
      </c>
      <c r="F19">
        <v>1848</v>
      </c>
      <c r="G19">
        <f t="shared" si="0"/>
        <v>0</v>
      </c>
      <c r="H19" t="s">
        <v>2259</v>
      </c>
      <c r="I19" t="s">
        <v>2258</v>
      </c>
      <c r="J19">
        <v>1848</v>
      </c>
      <c r="K19">
        <v>1848</v>
      </c>
      <c r="L19">
        <v>1848</v>
      </c>
      <c r="M19" t="s">
        <v>2259</v>
      </c>
      <c r="N19" t="s">
        <v>2258</v>
      </c>
      <c r="O19">
        <v>1848</v>
      </c>
      <c r="P19">
        <v>1848</v>
      </c>
      <c r="Q19">
        <v>1848</v>
      </c>
      <c r="R19">
        <v>1</v>
      </c>
      <c r="U19" t="s">
        <v>2259</v>
      </c>
      <c r="V19" t="s">
        <v>2258</v>
      </c>
      <c r="W19">
        <v>1848</v>
      </c>
      <c r="X19">
        <v>1848</v>
      </c>
      <c r="Y19">
        <v>1848</v>
      </c>
      <c r="Z19">
        <v>1</v>
      </c>
      <c r="AA19">
        <v>5544</v>
      </c>
      <c r="AC19" t="s">
        <v>2259</v>
      </c>
      <c r="AD19" t="s">
        <v>2258</v>
      </c>
      <c r="AE19">
        <v>1848</v>
      </c>
      <c r="AF19">
        <v>1848</v>
      </c>
      <c r="AG19">
        <v>1848</v>
      </c>
      <c r="AH19">
        <v>1</v>
      </c>
    </row>
    <row r="20" ht="28.5" customHeight="true" spans="1:34">
      <c r="A20" t="s">
        <v>2260</v>
      </c>
      <c r="B20">
        <v>1848</v>
      </c>
      <c r="C20">
        <v>1848</v>
      </c>
      <c r="D20">
        <v>1.2</v>
      </c>
      <c r="E20">
        <v>1.2</v>
      </c>
      <c r="F20">
        <v>1.2</v>
      </c>
      <c r="G20">
        <f t="shared" si="0"/>
        <v>0</v>
      </c>
      <c r="H20" t="s">
        <v>2261</v>
      </c>
      <c r="I20" t="s">
        <v>2260</v>
      </c>
      <c r="J20">
        <v>1848</v>
      </c>
      <c r="K20">
        <v>1848</v>
      </c>
      <c r="L20">
        <v>1.2</v>
      </c>
      <c r="M20" t="s">
        <v>2261</v>
      </c>
      <c r="N20" t="s">
        <v>2260</v>
      </c>
      <c r="O20">
        <v>1848</v>
      </c>
      <c r="P20">
        <v>1848</v>
      </c>
      <c r="Q20">
        <v>1.2</v>
      </c>
      <c r="R20">
        <v>0.000649350649350649</v>
      </c>
      <c r="U20" t="s">
        <v>2261</v>
      </c>
      <c r="V20" t="s">
        <v>2260</v>
      </c>
      <c r="W20">
        <v>1848</v>
      </c>
      <c r="X20">
        <v>1848</v>
      </c>
      <c r="Y20">
        <v>1.2</v>
      </c>
      <c r="Z20">
        <v>0.000649350649350649</v>
      </c>
      <c r="AA20">
        <v>3697.2</v>
      </c>
      <c r="AC20" t="s">
        <v>2261</v>
      </c>
      <c r="AD20" t="s">
        <v>2260</v>
      </c>
      <c r="AE20">
        <v>1848</v>
      </c>
      <c r="AF20">
        <v>1848</v>
      </c>
      <c r="AG20">
        <v>1.2</v>
      </c>
      <c r="AH20">
        <v>0.000649350649350649</v>
      </c>
    </row>
    <row r="21" ht="28.5" customHeight="true" spans="1:34">
      <c r="A21" t="s">
        <v>2262</v>
      </c>
      <c r="B21">
        <v>57425.64</v>
      </c>
      <c r="C21">
        <v>22618.52</v>
      </c>
      <c r="D21">
        <v>6525.28</v>
      </c>
      <c r="E21">
        <v>6525.28</v>
      </c>
      <c r="F21">
        <v>6525.28</v>
      </c>
      <c r="G21">
        <f t="shared" si="0"/>
        <v>0</v>
      </c>
      <c r="H21" t="s">
        <v>2263</v>
      </c>
      <c r="I21" t="s">
        <v>2262</v>
      </c>
      <c r="J21">
        <v>57425.64</v>
      </c>
      <c r="K21">
        <v>22618.52</v>
      </c>
      <c r="L21">
        <v>6525.28</v>
      </c>
      <c r="M21" t="s">
        <v>2263</v>
      </c>
      <c r="N21" t="s">
        <v>2262</v>
      </c>
      <c r="O21">
        <v>57425.64</v>
      </c>
      <c r="P21">
        <v>22618.52</v>
      </c>
      <c r="Q21">
        <v>6525.28</v>
      </c>
      <c r="R21">
        <v>0.288492792631879</v>
      </c>
      <c r="U21" t="s">
        <v>2263</v>
      </c>
      <c r="V21" t="s">
        <v>2262</v>
      </c>
      <c r="W21">
        <v>57425.64</v>
      </c>
      <c r="X21">
        <v>22618.52</v>
      </c>
      <c r="Y21">
        <v>6525.28</v>
      </c>
      <c r="Z21">
        <v>0.288492792631879</v>
      </c>
      <c r="AA21">
        <v>86569.44</v>
      </c>
      <c r="AC21" t="s">
        <v>2263</v>
      </c>
      <c r="AD21" t="s">
        <v>2262</v>
      </c>
      <c r="AE21">
        <v>57425.64</v>
      </c>
      <c r="AF21">
        <v>22618.52</v>
      </c>
      <c r="AG21">
        <v>6525.28</v>
      </c>
      <c r="AH21">
        <v>0.288492792631879</v>
      </c>
    </row>
    <row r="22" ht="28.5" customHeight="true" spans="1:34">
      <c r="A22" t="s">
        <v>2264</v>
      </c>
      <c r="B22">
        <v>57425.64</v>
      </c>
      <c r="C22">
        <v>22618.52</v>
      </c>
      <c r="D22">
        <v>2708.28</v>
      </c>
      <c r="E22">
        <v>2708.28</v>
      </c>
      <c r="F22">
        <v>2708.28</v>
      </c>
      <c r="G22">
        <f t="shared" si="0"/>
        <v>0</v>
      </c>
      <c r="H22" t="s">
        <v>2265</v>
      </c>
      <c r="I22" t="s">
        <v>2264</v>
      </c>
      <c r="J22">
        <v>57425.64</v>
      </c>
      <c r="K22">
        <v>22618.52</v>
      </c>
      <c r="L22">
        <v>2708.28</v>
      </c>
      <c r="M22" t="s">
        <v>2265</v>
      </c>
      <c r="N22" t="s">
        <v>2264</v>
      </c>
      <c r="O22">
        <v>57425.64</v>
      </c>
      <c r="P22">
        <v>22618.52</v>
      </c>
      <c r="Q22">
        <v>2708.28</v>
      </c>
      <c r="R22">
        <v>0.119737277240067</v>
      </c>
      <c r="U22" t="s">
        <v>2265</v>
      </c>
      <c r="V22" t="s">
        <v>2264</v>
      </c>
      <c r="W22">
        <v>57425.64</v>
      </c>
      <c r="X22">
        <v>22618.52</v>
      </c>
      <c r="Y22">
        <v>2708.28</v>
      </c>
      <c r="Z22">
        <v>0.119737277240067</v>
      </c>
      <c r="AA22">
        <v>82752.44</v>
      </c>
      <c r="AC22" t="s">
        <v>2265</v>
      </c>
      <c r="AD22" t="s">
        <v>2264</v>
      </c>
      <c r="AE22">
        <v>57425.64</v>
      </c>
      <c r="AF22">
        <v>22618.52</v>
      </c>
      <c r="AG22">
        <v>2708.28</v>
      </c>
      <c r="AH22">
        <v>0.119737277240067</v>
      </c>
    </row>
    <row r="23" ht="28.5" customHeight="true" spans="1:34">
      <c r="A23" t="s">
        <v>2266</v>
      </c>
      <c r="B23">
        <v>19079.6</v>
      </c>
      <c r="C23">
        <v>29489.92</v>
      </c>
      <c r="D23">
        <v>27638.01</v>
      </c>
      <c r="E23">
        <v>30250.01</v>
      </c>
      <c r="F23">
        <v>30250.01</v>
      </c>
      <c r="G23">
        <f t="shared" si="0"/>
        <v>-2612</v>
      </c>
      <c r="H23" t="s">
        <v>2267</v>
      </c>
      <c r="I23" t="s">
        <v>2266</v>
      </c>
      <c r="J23">
        <v>19079.6</v>
      </c>
      <c r="K23">
        <v>29489.92</v>
      </c>
      <c r="L23">
        <v>27638.01</v>
      </c>
      <c r="M23" t="s">
        <v>2267</v>
      </c>
      <c r="N23" t="s">
        <v>2266</v>
      </c>
      <c r="O23">
        <v>19079.6</v>
      </c>
      <c r="P23">
        <v>29489.92</v>
      </c>
      <c r="Q23">
        <v>30250.01</v>
      </c>
      <c r="R23">
        <v>1.02577456975129</v>
      </c>
      <c r="U23" t="s">
        <v>2267</v>
      </c>
      <c r="V23" t="s">
        <v>2266</v>
      </c>
      <c r="W23">
        <v>19079.6</v>
      </c>
      <c r="X23">
        <v>29489.92</v>
      </c>
      <c r="Y23">
        <v>30250.01</v>
      </c>
      <c r="Z23">
        <v>1.02577456975129</v>
      </c>
      <c r="AA23">
        <v>78819.53</v>
      </c>
      <c r="AC23" t="s">
        <v>2267</v>
      </c>
      <c r="AD23" t="s">
        <v>2266</v>
      </c>
      <c r="AE23">
        <v>19079.6</v>
      </c>
      <c r="AF23">
        <v>29489.92</v>
      </c>
      <c r="AG23">
        <v>30250.01</v>
      </c>
      <c r="AH23">
        <v>1.02577456975129</v>
      </c>
    </row>
    <row r="24" ht="28.5" customHeight="true" spans="1:34">
      <c r="A24" t="s">
        <v>2268</v>
      </c>
      <c r="B24">
        <v>3672</v>
      </c>
      <c r="C24">
        <v>11120</v>
      </c>
      <c r="D24">
        <v>20109.97</v>
      </c>
      <c r="E24">
        <v>21667.74</v>
      </c>
      <c r="F24">
        <v>21667.74</v>
      </c>
      <c r="G24">
        <f t="shared" si="0"/>
        <v>-1557.77</v>
      </c>
      <c r="H24" t="s">
        <v>2269</v>
      </c>
      <c r="I24" t="s">
        <v>2268</v>
      </c>
      <c r="J24">
        <v>3672</v>
      </c>
      <c r="K24">
        <v>11120</v>
      </c>
      <c r="L24">
        <v>20109.97</v>
      </c>
      <c r="M24" t="s">
        <v>2269</v>
      </c>
      <c r="N24" t="s">
        <v>2268</v>
      </c>
      <c r="O24">
        <v>3672</v>
      </c>
      <c r="P24">
        <v>11120</v>
      </c>
      <c r="Q24">
        <v>21667.74</v>
      </c>
      <c r="R24">
        <v>1.94853776978417</v>
      </c>
      <c r="U24" t="s">
        <v>2269</v>
      </c>
      <c r="V24" t="s">
        <v>2268</v>
      </c>
      <c r="W24">
        <v>3672</v>
      </c>
      <c r="X24">
        <v>11120</v>
      </c>
      <c r="Y24">
        <v>21667.74</v>
      </c>
      <c r="Z24">
        <v>1.94853776978417</v>
      </c>
      <c r="AA24">
        <v>36459.74</v>
      </c>
      <c r="AC24" t="s">
        <v>2269</v>
      </c>
      <c r="AD24" t="s">
        <v>2268</v>
      </c>
      <c r="AE24">
        <v>3672</v>
      </c>
      <c r="AF24">
        <v>11120</v>
      </c>
      <c r="AG24">
        <v>21667.74</v>
      </c>
      <c r="AH24">
        <v>1.94853776978417</v>
      </c>
    </row>
    <row r="25" ht="28.5" customHeight="true" spans="1:34">
      <c r="A25" t="s">
        <v>2270</v>
      </c>
      <c r="B25">
        <v>12155.6</v>
      </c>
      <c r="C25">
        <v>12830.48</v>
      </c>
      <c r="D25">
        <v>4285.03</v>
      </c>
      <c r="E25">
        <v>2630.26</v>
      </c>
      <c r="F25">
        <v>2630.26</v>
      </c>
      <c r="G25">
        <f t="shared" si="0"/>
        <v>1654.77</v>
      </c>
      <c r="H25" t="s">
        <v>2271</v>
      </c>
      <c r="I25" t="s">
        <v>2270</v>
      </c>
      <c r="J25">
        <v>12155.6</v>
      </c>
      <c r="K25">
        <v>12830.48</v>
      </c>
      <c r="L25">
        <v>4285.03</v>
      </c>
      <c r="M25" t="s">
        <v>2271</v>
      </c>
      <c r="N25" t="s">
        <v>2270</v>
      </c>
      <c r="O25">
        <v>12155.6</v>
      </c>
      <c r="P25">
        <v>12830.48</v>
      </c>
      <c r="Q25">
        <v>2630.26</v>
      </c>
      <c r="R25">
        <v>0.205000904097119</v>
      </c>
      <c r="U25" t="s">
        <v>2271</v>
      </c>
      <c r="V25" t="s">
        <v>2270</v>
      </c>
      <c r="W25">
        <v>12155.6</v>
      </c>
      <c r="X25">
        <v>12830.48</v>
      </c>
      <c r="Y25">
        <v>2630.26</v>
      </c>
      <c r="Z25">
        <v>0.205000904097119</v>
      </c>
      <c r="AA25">
        <v>27616.34</v>
      </c>
      <c r="AC25" t="s">
        <v>2271</v>
      </c>
      <c r="AD25" t="s">
        <v>2270</v>
      </c>
      <c r="AE25">
        <v>12155.6</v>
      </c>
      <c r="AF25">
        <v>12830.48</v>
      </c>
      <c r="AG25">
        <v>2630.26</v>
      </c>
      <c r="AH25">
        <v>0.205000904097119</v>
      </c>
    </row>
    <row r="26" ht="28.5" customHeight="true" spans="1:34">
      <c r="A26" t="s">
        <v>2272</v>
      </c>
      <c r="C26">
        <v>750</v>
      </c>
      <c r="D26">
        <v>1700</v>
      </c>
      <c r="E26">
        <v>1700</v>
      </c>
      <c r="F26">
        <v>1700</v>
      </c>
      <c r="G26">
        <f t="shared" si="0"/>
        <v>0</v>
      </c>
      <c r="H26" t="s">
        <v>2273</v>
      </c>
      <c r="I26" t="s">
        <v>2272</v>
      </c>
      <c r="K26">
        <v>750</v>
      </c>
      <c r="L26">
        <v>1700</v>
      </c>
      <c r="M26" t="s">
        <v>2273</v>
      </c>
      <c r="N26" t="s">
        <v>2272</v>
      </c>
      <c r="P26">
        <v>750</v>
      </c>
      <c r="Q26">
        <v>1700</v>
      </c>
      <c r="R26">
        <v>2.26666666666667</v>
      </c>
      <c r="U26" t="s">
        <v>2273</v>
      </c>
      <c r="V26" t="s">
        <v>2272</v>
      </c>
      <c r="X26">
        <v>750</v>
      </c>
      <c r="Y26">
        <v>1700</v>
      </c>
      <c r="Z26">
        <v>2.26666666666667</v>
      </c>
      <c r="AA26">
        <v>2450</v>
      </c>
      <c r="AC26" t="s">
        <v>2273</v>
      </c>
      <c r="AD26" t="s">
        <v>2272</v>
      </c>
      <c r="AF26">
        <v>750</v>
      </c>
      <c r="AG26">
        <v>1700</v>
      </c>
      <c r="AH26">
        <v>2.26666666666667</v>
      </c>
    </row>
    <row r="27" ht="28.5" customHeight="true" spans="1:34">
      <c r="A27" t="s">
        <v>2274</v>
      </c>
      <c r="B27">
        <v>3252</v>
      </c>
      <c r="C27">
        <v>4789.44</v>
      </c>
      <c r="D27">
        <v>4175.01</v>
      </c>
      <c r="E27">
        <v>4252.01</v>
      </c>
      <c r="F27">
        <v>4252.01</v>
      </c>
      <c r="G27">
        <f t="shared" si="0"/>
        <v>-77</v>
      </c>
      <c r="H27" t="s">
        <v>2275</v>
      </c>
      <c r="I27" t="s">
        <v>2274</v>
      </c>
      <c r="J27">
        <v>3252</v>
      </c>
      <c r="K27">
        <v>4789.44</v>
      </c>
      <c r="L27">
        <v>4175.01</v>
      </c>
      <c r="M27" t="s">
        <v>2275</v>
      </c>
      <c r="N27" t="s">
        <v>2274</v>
      </c>
      <c r="O27">
        <v>3252</v>
      </c>
      <c r="P27">
        <v>4789.44</v>
      </c>
      <c r="Q27">
        <v>4252.01</v>
      </c>
      <c r="R27">
        <v>0.887788551479923</v>
      </c>
      <c r="U27" t="s">
        <v>2275</v>
      </c>
      <c r="V27" t="s">
        <v>2274</v>
      </c>
      <c r="W27">
        <v>3252</v>
      </c>
      <c r="X27">
        <v>4789.44</v>
      </c>
      <c r="Y27">
        <v>4252.01</v>
      </c>
      <c r="Z27">
        <v>0.887788551479923</v>
      </c>
      <c r="AA27">
        <v>12293.45</v>
      </c>
      <c r="AC27" t="s">
        <v>2275</v>
      </c>
      <c r="AD27" t="s">
        <v>2274</v>
      </c>
      <c r="AE27">
        <v>3252</v>
      </c>
      <c r="AF27">
        <v>4789.44</v>
      </c>
      <c r="AG27">
        <v>4252.01</v>
      </c>
      <c r="AH27">
        <v>0.887788551479923</v>
      </c>
    </row>
    <row r="28" ht="28.5" customHeight="true" spans="1:34">
      <c r="A28" t="s">
        <v>2276</v>
      </c>
      <c r="B28">
        <v>70896.51</v>
      </c>
      <c r="C28">
        <v>320472.46</v>
      </c>
      <c r="D28">
        <f>300183.3688</f>
        <v>300183.3688</v>
      </c>
      <c r="E28">
        <v>280034.7488</v>
      </c>
      <c r="F28">
        <v>351059.6712</v>
      </c>
      <c r="G28">
        <f t="shared" si="0"/>
        <v>20148.62</v>
      </c>
      <c r="H28" t="s">
        <v>2277</v>
      </c>
      <c r="I28" t="s">
        <v>2276</v>
      </c>
      <c r="J28">
        <v>70896.51</v>
      </c>
      <c r="K28">
        <v>320472.46</v>
      </c>
      <c r="L28">
        <v>300183.3688</v>
      </c>
      <c r="M28" t="s">
        <v>2277</v>
      </c>
      <c r="N28" t="s">
        <v>2276</v>
      </c>
      <c r="O28">
        <v>70896.51</v>
      </c>
      <c r="P28">
        <v>320472.46</v>
      </c>
      <c r="Q28">
        <v>280034.7488</v>
      </c>
      <c r="R28">
        <v>0.873818451669763</v>
      </c>
      <c r="U28" t="s">
        <v>2277</v>
      </c>
      <c r="V28" t="s">
        <v>2276</v>
      </c>
      <c r="W28">
        <v>70896.51</v>
      </c>
      <c r="X28">
        <v>320472.46</v>
      </c>
      <c r="Y28">
        <v>276059.6712</v>
      </c>
      <c r="Z28">
        <v>0.861414647611218</v>
      </c>
      <c r="AA28">
        <v>667428.6412</v>
      </c>
      <c r="AC28" t="s">
        <v>2277</v>
      </c>
      <c r="AD28" t="s">
        <v>2276</v>
      </c>
      <c r="AE28">
        <v>70896.51</v>
      </c>
      <c r="AF28">
        <v>320472.46</v>
      </c>
      <c r="AG28">
        <v>351059.6712</v>
      </c>
      <c r="AH28">
        <v>1.09544411772544</v>
      </c>
    </row>
    <row r="29" ht="28.5" customHeight="true" spans="1:34">
      <c r="A29" t="s">
        <v>2278</v>
      </c>
      <c r="B29">
        <v>1540048.34</v>
      </c>
      <c r="C29">
        <v>736112.37</v>
      </c>
      <c r="D29">
        <v>1602148.3214</v>
      </c>
      <c r="E29">
        <v>1602148.3214</v>
      </c>
      <c r="F29">
        <v>1355851.3214</v>
      </c>
      <c r="G29">
        <f t="shared" si="0"/>
        <v>0</v>
      </c>
      <c r="H29" t="s">
        <v>1117</v>
      </c>
      <c r="I29" t="s">
        <v>2278</v>
      </c>
      <c r="J29">
        <v>1540048.34</v>
      </c>
      <c r="K29">
        <v>736112.37</v>
      </c>
      <c r="L29">
        <v>1602148.3214</v>
      </c>
      <c r="M29" t="s">
        <v>1117</v>
      </c>
      <c r="N29" t="s">
        <v>2278</v>
      </c>
      <c r="O29">
        <v>1540048.34</v>
      </c>
      <c r="P29">
        <v>736112.37</v>
      </c>
      <c r="Q29">
        <v>1602148.3214</v>
      </c>
      <c r="R29">
        <v>2.17649965779002</v>
      </c>
      <c r="U29" t="s">
        <v>1117</v>
      </c>
      <c r="V29" t="s">
        <v>2278</v>
      </c>
      <c r="W29">
        <v>1540048.34</v>
      </c>
      <c r="X29">
        <v>736112.37</v>
      </c>
      <c r="Y29">
        <v>1355851.3214</v>
      </c>
      <c r="Z29">
        <v>1.84190807906135</v>
      </c>
      <c r="AA29">
        <v>3632012.0314</v>
      </c>
      <c r="AC29" t="s">
        <v>1117</v>
      </c>
      <c r="AD29" t="s">
        <v>2278</v>
      </c>
      <c r="AE29">
        <v>1540048.34</v>
      </c>
      <c r="AF29">
        <v>736112.37</v>
      </c>
      <c r="AG29">
        <v>1355851.3214</v>
      </c>
      <c r="AH29">
        <v>1.84190807906135</v>
      </c>
    </row>
    <row r="30" ht="28.5" customHeight="true" spans="1:33">
      <c r="A30" t="s">
        <v>2279</v>
      </c>
      <c r="C30">
        <v>330118.107</v>
      </c>
      <c r="D30" t="e">
        <f>表2!#REF!</f>
        <v>#REF!</v>
      </c>
      <c r="E30">
        <v>339634</v>
      </c>
      <c r="F30">
        <v>339634</v>
      </c>
      <c r="G30" t="e">
        <f t="shared" si="0"/>
        <v>#REF!</v>
      </c>
      <c r="I30" t="s">
        <v>2279</v>
      </c>
      <c r="K30">
        <v>330118.11</v>
      </c>
      <c r="L30">
        <v>0</v>
      </c>
      <c r="V30" t="s">
        <v>2279</v>
      </c>
      <c r="X30">
        <v>330118.11</v>
      </c>
      <c r="Y30">
        <v>0</v>
      </c>
      <c r="Z30">
        <v>0</v>
      </c>
      <c r="AA30">
        <v>330118.11</v>
      </c>
      <c r="AD30" t="s">
        <v>2279</v>
      </c>
      <c r="AF30">
        <v>330118.107</v>
      </c>
      <c r="AG30">
        <v>339634</v>
      </c>
    </row>
    <row r="31" ht="28.5" customHeight="true" spans="1:34">
      <c r="A31" t="s">
        <v>2217</v>
      </c>
      <c r="B31">
        <v>1210256.64</v>
      </c>
      <c r="C31">
        <v>1569756.24</v>
      </c>
      <c r="D31" t="e">
        <f>'表20（原18）'!C11</f>
        <v>#REF!</v>
      </c>
      <c r="E31">
        <v>1242430.05</v>
      </c>
      <c r="F31">
        <v>1241490.05</v>
      </c>
      <c r="G31" t="e">
        <f t="shared" si="0"/>
        <v>#REF!</v>
      </c>
      <c r="H31" t="s">
        <v>2280</v>
      </c>
      <c r="I31" t="s">
        <v>2217</v>
      </c>
      <c r="J31">
        <v>1210256.64</v>
      </c>
      <c r="K31">
        <v>1569756.24</v>
      </c>
      <c r="L31">
        <v>1242430.05</v>
      </c>
      <c r="M31" t="s">
        <v>2280</v>
      </c>
      <c r="N31" t="s">
        <v>2217</v>
      </c>
      <c r="O31">
        <v>1210256.64</v>
      </c>
      <c r="P31">
        <v>1569756.24</v>
      </c>
      <c r="Q31">
        <v>1242430.05</v>
      </c>
      <c r="R31">
        <v>0.791479605776245</v>
      </c>
      <c r="U31" t="s">
        <v>2280</v>
      </c>
      <c r="V31" t="s">
        <v>2217</v>
      </c>
      <c r="W31">
        <v>1210256.64</v>
      </c>
      <c r="X31">
        <v>1569756.24</v>
      </c>
      <c r="Y31">
        <v>1241490.05</v>
      </c>
      <c r="Z31">
        <v>0.790880786688257</v>
      </c>
      <c r="AA31">
        <v>4021502.93</v>
      </c>
      <c r="AC31" t="s">
        <v>2280</v>
      </c>
      <c r="AD31" t="s">
        <v>2217</v>
      </c>
      <c r="AE31">
        <v>1210256.64</v>
      </c>
      <c r="AF31">
        <v>1569756.24</v>
      </c>
      <c r="AG31">
        <v>1218490.05</v>
      </c>
      <c r="AH31">
        <v>0.776228830280044</v>
      </c>
    </row>
    <row r="32" ht="28.5" customHeight="true" spans="1:34">
      <c r="A32" t="s">
        <v>2281</v>
      </c>
      <c r="B32">
        <v>22166.34</v>
      </c>
      <c r="C32">
        <v>19319.87</v>
      </c>
      <c r="D32">
        <v>26145.7</v>
      </c>
      <c r="E32">
        <v>26145.7</v>
      </c>
      <c r="F32">
        <v>25062.7</v>
      </c>
      <c r="G32">
        <f t="shared" si="0"/>
        <v>0</v>
      </c>
      <c r="H32" t="s">
        <v>2282</v>
      </c>
      <c r="I32" t="s">
        <v>2281</v>
      </c>
      <c r="J32">
        <v>22166.34</v>
      </c>
      <c r="K32">
        <v>19319.87</v>
      </c>
      <c r="L32">
        <v>26145.7</v>
      </c>
      <c r="M32" t="s">
        <v>2282</v>
      </c>
      <c r="N32" t="s">
        <v>2281</v>
      </c>
      <c r="O32">
        <v>22166.34</v>
      </c>
      <c r="P32">
        <v>19319.87</v>
      </c>
      <c r="Q32">
        <v>26145.7</v>
      </c>
      <c r="R32">
        <v>1.35330620754695</v>
      </c>
      <c r="U32" t="s">
        <v>2282</v>
      </c>
      <c r="V32" t="s">
        <v>2281</v>
      </c>
      <c r="W32">
        <v>22166.34</v>
      </c>
      <c r="X32">
        <v>19319.87</v>
      </c>
      <c r="Y32">
        <v>25062.7</v>
      </c>
      <c r="Z32">
        <v>1.29724992973555</v>
      </c>
      <c r="AA32">
        <v>66548.91</v>
      </c>
      <c r="AC32" t="s">
        <v>2282</v>
      </c>
      <c r="AD32" t="s">
        <v>2281</v>
      </c>
      <c r="AE32">
        <v>22166.34</v>
      </c>
      <c r="AF32">
        <v>19319.87</v>
      </c>
      <c r="AG32">
        <v>25062.7</v>
      </c>
      <c r="AH32">
        <v>1.29724992973555</v>
      </c>
    </row>
    <row r="33" ht="28.5" customHeight="true" spans="1:34">
      <c r="A33" t="s">
        <v>2283</v>
      </c>
      <c r="B33">
        <v>36637.65</v>
      </c>
      <c r="C33">
        <v>37843.78</v>
      </c>
      <c r="D33">
        <v>14961.49</v>
      </c>
      <c r="E33">
        <v>14961.49</v>
      </c>
      <c r="F33">
        <v>14961.49</v>
      </c>
      <c r="G33">
        <f t="shared" si="0"/>
        <v>0</v>
      </c>
      <c r="H33" t="s">
        <v>2284</v>
      </c>
      <c r="I33" t="s">
        <v>2283</v>
      </c>
      <c r="J33">
        <v>36637.65</v>
      </c>
      <c r="K33">
        <v>37843.78</v>
      </c>
      <c r="L33">
        <v>14961.49</v>
      </c>
      <c r="M33" t="s">
        <v>2284</v>
      </c>
      <c r="N33" t="s">
        <v>2283</v>
      </c>
      <c r="O33">
        <v>36637.65</v>
      </c>
      <c r="P33">
        <v>37843.78</v>
      </c>
      <c r="Q33">
        <v>14961.49</v>
      </c>
      <c r="R33">
        <v>0.39534872045023</v>
      </c>
      <c r="U33" t="s">
        <v>2284</v>
      </c>
      <c r="V33" t="s">
        <v>2283</v>
      </c>
      <c r="W33">
        <v>36637.65</v>
      </c>
      <c r="X33">
        <v>37843.78</v>
      </c>
      <c r="Y33">
        <v>14961.49</v>
      </c>
      <c r="Z33">
        <v>0.39534872045023</v>
      </c>
      <c r="AA33">
        <v>89442.92</v>
      </c>
      <c r="AC33" t="s">
        <v>2284</v>
      </c>
      <c r="AD33" t="s">
        <v>2283</v>
      </c>
      <c r="AE33">
        <v>36637.65</v>
      </c>
      <c r="AF33">
        <v>37843.78</v>
      </c>
      <c r="AG33">
        <v>14961.49</v>
      </c>
      <c r="AH33">
        <v>0.39534872045023</v>
      </c>
    </row>
    <row r="34" ht="28.5" customHeight="true" spans="1:34">
      <c r="A34" t="s">
        <v>2285</v>
      </c>
      <c r="B34">
        <v>175038.15</v>
      </c>
      <c r="C34">
        <v>153097.18</v>
      </c>
      <c r="D34">
        <v>136933.89</v>
      </c>
      <c r="E34">
        <v>136933.89</v>
      </c>
      <c r="F34">
        <v>136933.89</v>
      </c>
      <c r="G34">
        <f t="shared" si="0"/>
        <v>0</v>
      </c>
      <c r="H34" t="s">
        <v>2286</v>
      </c>
      <c r="I34" t="s">
        <v>2285</v>
      </c>
      <c r="J34">
        <v>175038.15</v>
      </c>
      <c r="K34">
        <v>153097.18</v>
      </c>
      <c r="L34">
        <v>136933.89</v>
      </c>
      <c r="M34" t="s">
        <v>2286</v>
      </c>
      <c r="N34" t="s">
        <v>2285</v>
      </c>
      <c r="O34">
        <v>175038.15</v>
      </c>
      <c r="P34">
        <v>153097.18</v>
      </c>
      <c r="Q34">
        <v>136933.89</v>
      </c>
      <c r="R34">
        <v>0.894424639304264</v>
      </c>
      <c r="U34" t="s">
        <v>2286</v>
      </c>
      <c r="V34" t="s">
        <v>2285</v>
      </c>
      <c r="W34">
        <v>175038.15</v>
      </c>
      <c r="X34">
        <v>153097.18</v>
      </c>
      <c r="Y34">
        <v>136933.89</v>
      </c>
      <c r="Z34">
        <v>0.894424639304264</v>
      </c>
      <c r="AA34">
        <v>465069.22</v>
      </c>
      <c r="AC34" t="s">
        <v>2286</v>
      </c>
      <c r="AD34" t="s">
        <v>2285</v>
      </c>
      <c r="AE34">
        <v>175038.15</v>
      </c>
      <c r="AF34">
        <v>153097.18</v>
      </c>
      <c r="AG34">
        <v>136933.89</v>
      </c>
      <c r="AH34">
        <v>0.894424639304264</v>
      </c>
    </row>
    <row r="35" ht="28.5" customHeight="true" spans="1:34">
      <c r="A35" t="s">
        <v>2287</v>
      </c>
      <c r="B35">
        <v>86971.35</v>
      </c>
      <c r="C35">
        <v>68894.24</v>
      </c>
      <c r="D35">
        <v>123197.64</v>
      </c>
      <c r="E35">
        <v>123197.64</v>
      </c>
      <c r="F35">
        <v>123197.64</v>
      </c>
      <c r="G35">
        <f t="shared" si="0"/>
        <v>0</v>
      </c>
      <c r="H35" t="s">
        <v>2288</v>
      </c>
      <c r="I35" t="s">
        <v>2287</v>
      </c>
      <c r="J35">
        <v>86971.35</v>
      </c>
      <c r="K35">
        <v>68894.24</v>
      </c>
      <c r="L35">
        <v>123197.64</v>
      </c>
      <c r="M35" t="s">
        <v>2288</v>
      </c>
      <c r="N35" t="s">
        <v>2287</v>
      </c>
      <c r="O35">
        <v>86971.35</v>
      </c>
      <c r="P35">
        <v>68894.24</v>
      </c>
      <c r="Q35">
        <v>123197.64</v>
      </c>
      <c r="R35">
        <v>1.78821393486596</v>
      </c>
      <c r="U35" t="s">
        <v>2288</v>
      </c>
      <c r="V35" t="s">
        <v>2287</v>
      </c>
      <c r="W35">
        <v>86971.35</v>
      </c>
      <c r="X35">
        <v>68894.24</v>
      </c>
      <c r="Y35">
        <v>123197.64</v>
      </c>
      <c r="Z35">
        <v>1.78821393486596</v>
      </c>
      <c r="AA35">
        <v>279063.23</v>
      </c>
      <c r="AC35" t="s">
        <v>2288</v>
      </c>
      <c r="AD35" t="s">
        <v>2287</v>
      </c>
      <c r="AE35">
        <v>86971.35</v>
      </c>
      <c r="AF35">
        <v>68894.24</v>
      </c>
      <c r="AG35">
        <v>123197.64</v>
      </c>
      <c r="AH35">
        <v>1.78821393486596</v>
      </c>
    </row>
    <row r="36" ht="28.5" customHeight="true" spans="1:34">
      <c r="A36" t="s">
        <v>2289</v>
      </c>
      <c r="B36">
        <v>815470.48</v>
      </c>
      <c r="C36">
        <v>1123072.03</v>
      </c>
      <c r="D36">
        <v>478484.3</v>
      </c>
      <c r="E36">
        <v>478484.3</v>
      </c>
      <c r="F36">
        <v>478484.3</v>
      </c>
      <c r="G36">
        <f t="shared" si="0"/>
        <v>0</v>
      </c>
      <c r="H36" t="s">
        <v>2290</v>
      </c>
      <c r="I36" t="s">
        <v>2289</v>
      </c>
      <c r="J36">
        <v>815470.48</v>
      </c>
      <c r="K36">
        <v>1123072.03</v>
      </c>
      <c r="L36">
        <v>478484.3</v>
      </c>
      <c r="M36" t="s">
        <v>2290</v>
      </c>
      <c r="N36" t="s">
        <v>2289</v>
      </c>
      <c r="O36">
        <v>815470.48</v>
      </c>
      <c r="P36">
        <v>1123072.03</v>
      </c>
      <c r="Q36">
        <v>478484.3</v>
      </c>
      <c r="R36">
        <v>0.426049520617124</v>
      </c>
      <c r="U36" t="s">
        <v>2290</v>
      </c>
      <c r="V36" t="s">
        <v>2289</v>
      </c>
      <c r="W36">
        <v>815470.48</v>
      </c>
      <c r="X36">
        <v>1123072.03</v>
      </c>
      <c r="Y36">
        <v>478484.3</v>
      </c>
      <c r="Z36">
        <v>0.426049520617124</v>
      </c>
      <c r="AA36">
        <v>2417026.81</v>
      </c>
      <c r="AC36" t="s">
        <v>2290</v>
      </c>
      <c r="AD36" t="s">
        <v>2289</v>
      </c>
      <c r="AE36">
        <v>815470.48</v>
      </c>
      <c r="AF36">
        <v>1123072.03</v>
      </c>
      <c r="AG36">
        <v>478484.3</v>
      </c>
      <c r="AH36">
        <v>0.426049520617124</v>
      </c>
    </row>
    <row r="37" ht="28.5" customHeight="true" spans="1:34">
      <c r="A37" t="s">
        <v>2291</v>
      </c>
      <c r="B37">
        <v>92919.6</v>
      </c>
      <c r="C37">
        <v>874562.58</v>
      </c>
      <c r="D37">
        <v>5030</v>
      </c>
      <c r="E37">
        <v>5030</v>
      </c>
      <c r="F37">
        <v>5030</v>
      </c>
      <c r="G37">
        <f t="shared" si="0"/>
        <v>0</v>
      </c>
      <c r="H37" t="s">
        <v>2292</v>
      </c>
      <c r="I37" t="s">
        <v>2291</v>
      </c>
      <c r="J37">
        <v>92919.6</v>
      </c>
      <c r="K37">
        <v>874562.58</v>
      </c>
      <c r="L37">
        <v>5030</v>
      </c>
      <c r="M37" t="s">
        <v>2292</v>
      </c>
      <c r="N37" t="s">
        <v>2291</v>
      </c>
      <c r="O37">
        <v>92919.6</v>
      </c>
      <c r="P37">
        <v>874562.58</v>
      </c>
      <c r="Q37">
        <v>5030</v>
      </c>
      <c r="R37">
        <v>0.0057514466260379</v>
      </c>
      <c r="U37" t="s">
        <v>2292</v>
      </c>
      <c r="V37" t="s">
        <v>2291</v>
      </c>
      <c r="W37">
        <v>92919.6</v>
      </c>
      <c r="X37">
        <v>874562.58</v>
      </c>
      <c r="Y37">
        <v>5030</v>
      </c>
      <c r="Z37">
        <v>0.0057514466260379</v>
      </c>
      <c r="AA37">
        <v>972512.18</v>
      </c>
      <c r="AC37" t="s">
        <v>2292</v>
      </c>
      <c r="AD37" t="s">
        <v>2291</v>
      </c>
      <c r="AE37">
        <v>92919.6</v>
      </c>
      <c r="AF37">
        <v>874562.58</v>
      </c>
      <c r="AG37">
        <v>5030</v>
      </c>
      <c r="AH37">
        <v>0.0057514466260379</v>
      </c>
    </row>
    <row r="38" ht="28.5" customHeight="true" spans="1:34">
      <c r="A38" t="s">
        <v>2293</v>
      </c>
      <c r="B38">
        <v>714692.8</v>
      </c>
      <c r="C38">
        <v>140094.41</v>
      </c>
      <c r="D38">
        <v>447238.27</v>
      </c>
      <c r="E38">
        <v>447238.27</v>
      </c>
      <c r="F38">
        <v>447238.27</v>
      </c>
      <c r="G38">
        <f t="shared" si="0"/>
        <v>0</v>
      </c>
      <c r="H38" t="s">
        <v>2294</v>
      </c>
      <c r="I38" t="s">
        <v>2293</v>
      </c>
      <c r="J38">
        <v>714692.8</v>
      </c>
      <c r="K38">
        <v>140094.41</v>
      </c>
      <c r="L38">
        <v>447238.27</v>
      </c>
      <c r="M38" t="s">
        <v>2294</v>
      </c>
      <c r="N38" t="s">
        <v>2293</v>
      </c>
      <c r="O38">
        <v>714692.8</v>
      </c>
      <c r="P38">
        <v>140094.41</v>
      </c>
      <c r="Q38">
        <v>447238.27</v>
      </c>
      <c r="R38">
        <v>3.19240624947134</v>
      </c>
      <c r="U38" t="s">
        <v>2294</v>
      </c>
      <c r="V38" t="s">
        <v>2293</v>
      </c>
      <c r="W38">
        <v>714692.8</v>
      </c>
      <c r="X38">
        <v>140094.41</v>
      </c>
      <c r="Y38">
        <v>447238.27</v>
      </c>
      <c r="Z38">
        <v>3.19240624947134</v>
      </c>
      <c r="AA38">
        <v>1302025.48</v>
      </c>
      <c r="AC38" t="s">
        <v>2294</v>
      </c>
      <c r="AD38" t="s">
        <v>2293</v>
      </c>
      <c r="AE38">
        <v>714692.8</v>
      </c>
      <c r="AF38">
        <v>140094.41</v>
      </c>
      <c r="AG38">
        <v>447238.27</v>
      </c>
      <c r="AH38">
        <v>3.19240624947134</v>
      </c>
    </row>
    <row r="39" ht="28.5" customHeight="true" spans="1:34">
      <c r="A39" t="s">
        <v>2295</v>
      </c>
      <c r="B39">
        <v>72049.43</v>
      </c>
      <c r="C39">
        <v>72749.67</v>
      </c>
      <c r="D39">
        <v>31737.87</v>
      </c>
      <c r="E39">
        <v>31737.87</v>
      </c>
      <c r="F39">
        <v>32668.87</v>
      </c>
      <c r="G39">
        <f t="shared" si="0"/>
        <v>0</v>
      </c>
      <c r="H39" t="s">
        <v>2296</v>
      </c>
      <c r="I39" t="s">
        <v>2295</v>
      </c>
      <c r="J39">
        <v>72049.43</v>
      </c>
      <c r="K39">
        <v>72749.67</v>
      </c>
      <c r="L39">
        <v>31737.87</v>
      </c>
      <c r="M39" t="s">
        <v>2296</v>
      </c>
      <c r="N39" t="s">
        <v>2295</v>
      </c>
      <c r="O39">
        <v>72049.43</v>
      </c>
      <c r="P39">
        <v>72749.67</v>
      </c>
      <c r="Q39">
        <v>31737.87</v>
      </c>
      <c r="R39">
        <v>0.43626136036081</v>
      </c>
      <c r="U39" t="s">
        <v>2296</v>
      </c>
      <c r="V39" t="s">
        <v>2295</v>
      </c>
      <c r="W39">
        <v>72049.43</v>
      </c>
      <c r="X39">
        <v>72749.67</v>
      </c>
      <c r="Y39">
        <v>32668.87</v>
      </c>
      <c r="Z39">
        <v>0.449058669269565</v>
      </c>
      <c r="AA39">
        <v>177467.97</v>
      </c>
      <c r="AC39" t="s">
        <v>2296</v>
      </c>
      <c r="AD39" t="s">
        <v>2295</v>
      </c>
      <c r="AE39">
        <v>72049.43</v>
      </c>
      <c r="AF39">
        <v>72749.67</v>
      </c>
      <c r="AG39">
        <v>32668.87</v>
      </c>
      <c r="AH39">
        <v>0.449058669269565</v>
      </c>
    </row>
    <row r="40" ht="28.5" customHeight="true" spans="1:34">
      <c r="A40" t="s">
        <v>2297</v>
      </c>
      <c r="B40">
        <v>62647.96</v>
      </c>
      <c r="C40">
        <v>50347.5</v>
      </c>
      <c r="D40">
        <v>21075</v>
      </c>
      <c r="E40">
        <v>21075</v>
      </c>
      <c r="F40">
        <v>21075</v>
      </c>
      <c r="G40">
        <f t="shared" si="0"/>
        <v>0</v>
      </c>
      <c r="H40" t="s">
        <v>2298</v>
      </c>
      <c r="I40" t="s">
        <v>2297</v>
      </c>
      <c r="J40">
        <v>62647.96</v>
      </c>
      <c r="K40">
        <v>50347.5</v>
      </c>
      <c r="L40">
        <v>21075</v>
      </c>
      <c r="M40" t="s">
        <v>2298</v>
      </c>
      <c r="N40" t="s">
        <v>2297</v>
      </c>
      <c r="O40">
        <v>62647.96</v>
      </c>
      <c r="P40">
        <v>50347.5</v>
      </c>
      <c r="Q40">
        <v>21075</v>
      </c>
      <c r="R40">
        <v>0.418590793981826</v>
      </c>
      <c r="U40" t="s">
        <v>2298</v>
      </c>
      <c r="V40" t="s">
        <v>2297</v>
      </c>
      <c r="W40">
        <v>62647.96</v>
      </c>
      <c r="X40">
        <v>50347.5</v>
      </c>
      <c r="Y40">
        <v>21075</v>
      </c>
      <c r="Z40">
        <v>0.418590793981826</v>
      </c>
      <c r="AA40">
        <v>134070.46</v>
      </c>
      <c r="AC40" t="s">
        <v>2298</v>
      </c>
      <c r="AD40" t="s">
        <v>2297</v>
      </c>
      <c r="AE40">
        <v>62647.96</v>
      </c>
      <c r="AF40">
        <v>50347.5</v>
      </c>
      <c r="AG40">
        <v>21075</v>
      </c>
      <c r="AH40">
        <v>0.418590793981826</v>
      </c>
    </row>
    <row r="41" ht="28.5" customHeight="true" spans="1:34">
      <c r="A41" t="s">
        <v>2299</v>
      </c>
      <c r="B41">
        <v>23541.77</v>
      </c>
      <c r="C41">
        <v>104505.66</v>
      </c>
      <c r="D41">
        <v>142951.71</v>
      </c>
      <c r="E41">
        <v>142951.71</v>
      </c>
      <c r="F41">
        <v>142951.71</v>
      </c>
      <c r="G41">
        <f t="shared" si="0"/>
        <v>0</v>
      </c>
      <c r="H41" t="s">
        <v>2300</v>
      </c>
      <c r="I41" t="s">
        <v>2299</v>
      </c>
      <c r="J41">
        <v>23541.77</v>
      </c>
      <c r="K41">
        <v>104505.66</v>
      </c>
      <c r="L41">
        <v>142951.71</v>
      </c>
      <c r="M41" t="s">
        <v>2300</v>
      </c>
      <c r="N41" t="s">
        <v>2299</v>
      </c>
      <c r="O41">
        <v>23541.77</v>
      </c>
      <c r="P41">
        <v>104505.66</v>
      </c>
      <c r="Q41">
        <v>142951.71</v>
      </c>
      <c r="R41">
        <v>1.36788485905931</v>
      </c>
      <c r="U41" t="s">
        <v>2300</v>
      </c>
      <c r="V41" t="s">
        <v>2299</v>
      </c>
      <c r="W41">
        <v>23541.77</v>
      </c>
      <c r="X41">
        <v>104505.66</v>
      </c>
      <c r="Y41">
        <v>142951.71</v>
      </c>
      <c r="Z41">
        <v>1.36788485905931</v>
      </c>
      <c r="AA41">
        <v>270999.14</v>
      </c>
      <c r="AC41" t="s">
        <v>2300</v>
      </c>
      <c r="AD41" t="s">
        <v>2299</v>
      </c>
      <c r="AE41">
        <v>23541.77</v>
      </c>
      <c r="AF41">
        <v>104505.66</v>
      </c>
      <c r="AG41">
        <v>142951.71</v>
      </c>
      <c r="AH41">
        <v>1.36788485905931</v>
      </c>
    </row>
    <row r="42" ht="28.5" customHeight="true" spans="1:34">
      <c r="A42" t="s">
        <v>2301</v>
      </c>
      <c r="B42">
        <v>8080.31</v>
      </c>
      <c r="C42">
        <v>8671.14</v>
      </c>
      <c r="D42">
        <v>10731.71</v>
      </c>
      <c r="E42">
        <v>10731.71</v>
      </c>
      <c r="F42">
        <v>10731.71</v>
      </c>
      <c r="G42">
        <f t="shared" si="0"/>
        <v>0</v>
      </c>
      <c r="H42" t="s">
        <v>2302</v>
      </c>
      <c r="I42" t="s">
        <v>2301</v>
      </c>
      <c r="J42">
        <v>8080.31</v>
      </c>
      <c r="K42">
        <v>8671.14</v>
      </c>
      <c r="L42">
        <v>10731.71</v>
      </c>
      <c r="M42" t="s">
        <v>2302</v>
      </c>
      <c r="N42" t="s">
        <v>2301</v>
      </c>
      <c r="O42">
        <v>8080.31</v>
      </c>
      <c r="P42">
        <v>8671.14</v>
      </c>
      <c r="Q42">
        <v>10731.71</v>
      </c>
      <c r="R42">
        <v>1.23763542048681</v>
      </c>
      <c r="U42" t="s">
        <v>2302</v>
      </c>
      <c r="V42" t="s">
        <v>2301</v>
      </c>
      <c r="W42">
        <v>8080.31</v>
      </c>
      <c r="X42">
        <v>8671.14</v>
      </c>
      <c r="Y42">
        <v>10731.71</v>
      </c>
      <c r="Z42">
        <v>1.23763542048681</v>
      </c>
      <c r="AA42">
        <v>27483.16</v>
      </c>
      <c r="AC42" t="s">
        <v>2302</v>
      </c>
      <c r="AD42" t="s">
        <v>2301</v>
      </c>
      <c r="AE42">
        <v>8080.31</v>
      </c>
      <c r="AF42">
        <v>8671.14</v>
      </c>
      <c r="AG42">
        <v>10731.71</v>
      </c>
      <c r="AH42">
        <v>1.23763542048681</v>
      </c>
    </row>
    <row r="43" ht="28.5" customHeight="true" spans="1:34">
      <c r="A43" t="s">
        <v>2303</v>
      </c>
      <c r="B43">
        <v>2095</v>
      </c>
      <c r="C43">
        <v>1859</v>
      </c>
      <c r="D43">
        <v>1809</v>
      </c>
      <c r="E43">
        <v>1809</v>
      </c>
      <c r="F43">
        <v>1809</v>
      </c>
      <c r="G43">
        <f t="shared" si="0"/>
        <v>0</v>
      </c>
      <c r="H43" t="s">
        <v>2304</v>
      </c>
      <c r="I43" t="s">
        <v>2303</v>
      </c>
      <c r="J43">
        <v>2095</v>
      </c>
      <c r="K43">
        <v>1859</v>
      </c>
      <c r="L43">
        <v>1809</v>
      </c>
      <c r="M43" t="s">
        <v>2304</v>
      </c>
      <c r="N43" t="s">
        <v>2303</v>
      </c>
      <c r="O43">
        <v>2095</v>
      </c>
      <c r="P43">
        <v>1859</v>
      </c>
      <c r="Q43">
        <v>1809</v>
      </c>
      <c r="R43">
        <v>0.973103819257665</v>
      </c>
      <c r="U43" t="s">
        <v>2304</v>
      </c>
      <c r="V43" t="s">
        <v>2303</v>
      </c>
      <c r="W43">
        <v>2095</v>
      </c>
      <c r="X43">
        <v>1859</v>
      </c>
      <c r="Y43">
        <v>1809</v>
      </c>
      <c r="Z43">
        <v>0.973103819257665</v>
      </c>
      <c r="AA43">
        <v>5763</v>
      </c>
      <c r="AC43" t="s">
        <v>2304</v>
      </c>
      <c r="AD43" t="s">
        <v>2303</v>
      </c>
      <c r="AE43">
        <v>2095</v>
      </c>
      <c r="AF43">
        <v>1859</v>
      </c>
      <c r="AG43">
        <v>1809</v>
      </c>
      <c r="AH43">
        <v>0.973103819257665</v>
      </c>
    </row>
    <row r="44" ht="28.5" customHeight="true" spans="1:34">
      <c r="A44" t="s">
        <v>2305</v>
      </c>
      <c r="B44">
        <v>13366.46</v>
      </c>
      <c r="C44">
        <v>93975.52</v>
      </c>
      <c r="D44">
        <v>130411</v>
      </c>
      <c r="E44">
        <v>130411</v>
      </c>
      <c r="F44">
        <v>130411</v>
      </c>
      <c r="G44">
        <f t="shared" si="0"/>
        <v>0</v>
      </c>
      <c r="H44" t="s">
        <v>2306</v>
      </c>
      <c r="I44" t="s">
        <v>2305</v>
      </c>
      <c r="J44">
        <v>13366.46</v>
      </c>
      <c r="K44">
        <v>93975.52</v>
      </c>
      <c r="L44">
        <v>130411</v>
      </c>
      <c r="M44" t="s">
        <v>2306</v>
      </c>
      <c r="N44" t="s">
        <v>2305</v>
      </c>
      <c r="O44">
        <v>13366.46</v>
      </c>
      <c r="P44">
        <v>93975.52</v>
      </c>
      <c r="Q44">
        <v>130411</v>
      </c>
      <c r="R44">
        <v>1.38771245958522</v>
      </c>
      <c r="U44" t="s">
        <v>2306</v>
      </c>
      <c r="V44" t="s">
        <v>2305</v>
      </c>
      <c r="W44">
        <v>13366.46</v>
      </c>
      <c r="X44">
        <v>93975.52</v>
      </c>
      <c r="Y44">
        <v>130411</v>
      </c>
      <c r="Z44">
        <v>1.38771245958522</v>
      </c>
      <c r="AA44">
        <v>237752.98</v>
      </c>
      <c r="AC44" t="s">
        <v>2306</v>
      </c>
      <c r="AD44" t="s">
        <v>2305</v>
      </c>
      <c r="AE44">
        <v>13366.46</v>
      </c>
      <c r="AF44">
        <v>93975.52</v>
      </c>
      <c r="AG44">
        <v>130411</v>
      </c>
      <c r="AH44">
        <v>1.38771245958522</v>
      </c>
    </row>
    <row r="45" ht="28.5" customHeight="true" spans="1:34">
      <c r="A45" t="s">
        <v>2307</v>
      </c>
      <c r="B45">
        <v>20843.14</v>
      </c>
      <c r="C45">
        <v>16736.3</v>
      </c>
      <c r="D45">
        <v>18055.01</v>
      </c>
      <c r="E45">
        <v>18055.01</v>
      </c>
      <c r="F45">
        <v>17115.01</v>
      </c>
      <c r="G45">
        <f t="shared" si="0"/>
        <v>0</v>
      </c>
      <c r="H45" t="s">
        <v>2308</v>
      </c>
      <c r="I45" t="s">
        <v>2307</v>
      </c>
      <c r="J45">
        <v>20843.14</v>
      </c>
      <c r="K45">
        <v>16736.3</v>
      </c>
      <c r="L45">
        <v>18055.01</v>
      </c>
      <c r="M45" t="s">
        <v>2308</v>
      </c>
      <c r="N45" t="s">
        <v>2307</v>
      </c>
      <c r="O45">
        <v>20843.14</v>
      </c>
      <c r="P45">
        <v>16736.3</v>
      </c>
      <c r="Q45">
        <v>18055.01</v>
      </c>
      <c r="R45">
        <v>1.07879340116991</v>
      </c>
      <c r="U45" t="s">
        <v>2308</v>
      </c>
      <c r="V45" t="s">
        <v>2307</v>
      </c>
      <c r="W45">
        <v>20843.14</v>
      </c>
      <c r="X45">
        <v>16736.3</v>
      </c>
      <c r="Y45">
        <v>17115.01</v>
      </c>
      <c r="Z45">
        <v>1.02262805996546</v>
      </c>
      <c r="AA45">
        <v>54694.45</v>
      </c>
      <c r="AC45" t="s">
        <v>2308</v>
      </c>
      <c r="AD45" t="s">
        <v>2307</v>
      </c>
      <c r="AE45">
        <v>20843.14</v>
      </c>
      <c r="AF45">
        <v>16736.3</v>
      </c>
      <c r="AG45">
        <v>17115.01</v>
      </c>
      <c r="AH45">
        <v>1.02262805996546</v>
      </c>
    </row>
    <row r="46" ht="28.5" customHeight="true" spans="1:34">
      <c r="A46" t="s">
        <v>2309</v>
      </c>
      <c r="B46">
        <v>2207</v>
      </c>
      <c r="C46">
        <v>2196.05</v>
      </c>
      <c r="D46">
        <v>2258.1</v>
      </c>
      <c r="E46">
        <v>2258.1</v>
      </c>
      <c r="F46">
        <v>2258.1</v>
      </c>
      <c r="G46">
        <f t="shared" si="0"/>
        <v>0</v>
      </c>
      <c r="H46" t="s">
        <v>2310</v>
      </c>
      <c r="I46" t="s">
        <v>2309</v>
      </c>
      <c r="J46">
        <v>2207</v>
      </c>
      <c r="K46">
        <v>2196.05</v>
      </c>
      <c r="L46">
        <v>2258.1</v>
      </c>
      <c r="M46" t="s">
        <v>2310</v>
      </c>
      <c r="N46" t="s">
        <v>2309</v>
      </c>
      <c r="O46">
        <v>2207</v>
      </c>
      <c r="P46">
        <v>2196.05</v>
      </c>
      <c r="Q46">
        <v>2258.1</v>
      </c>
      <c r="R46">
        <v>1.02825527651921</v>
      </c>
      <c r="U46" t="s">
        <v>2310</v>
      </c>
      <c r="V46" t="s">
        <v>2309</v>
      </c>
      <c r="W46">
        <v>2207</v>
      </c>
      <c r="X46">
        <v>2196.05</v>
      </c>
      <c r="Y46">
        <v>2258.1</v>
      </c>
      <c r="Z46">
        <v>1.02825527651921</v>
      </c>
      <c r="AA46">
        <v>6661.15</v>
      </c>
      <c r="AC46" t="s">
        <v>2310</v>
      </c>
      <c r="AD46" t="s">
        <v>2309</v>
      </c>
      <c r="AE46">
        <v>2207</v>
      </c>
      <c r="AF46">
        <v>2196.05</v>
      </c>
      <c r="AG46">
        <v>2258.1</v>
      </c>
      <c r="AH46">
        <v>1.02825527651921</v>
      </c>
    </row>
    <row r="47" ht="28.5" customHeight="true" spans="1:34">
      <c r="A47" t="s">
        <v>2311</v>
      </c>
      <c r="B47">
        <v>5448.48</v>
      </c>
      <c r="C47">
        <v>8364.92</v>
      </c>
      <c r="D47">
        <v>300</v>
      </c>
      <c r="E47">
        <v>300</v>
      </c>
      <c r="F47">
        <v>300</v>
      </c>
      <c r="G47">
        <f t="shared" si="0"/>
        <v>0</v>
      </c>
      <c r="H47" t="s">
        <v>2312</v>
      </c>
      <c r="I47" t="s">
        <v>2311</v>
      </c>
      <c r="J47">
        <v>5448.48</v>
      </c>
      <c r="K47">
        <v>8364.92</v>
      </c>
      <c r="L47">
        <v>300</v>
      </c>
      <c r="M47" t="s">
        <v>2312</v>
      </c>
      <c r="N47" t="s">
        <v>2311</v>
      </c>
      <c r="O47">
        <v>5448.48</v>
      </c>
      <c r="P47">
        <v>8364.92</v>
      </c>
      <c r="Q47">
        <v>300</v>
      </c>
      <c r="R47">
        <v>0.0358640608637022</v>
      </c>
      <c r="U47" t="s">
        <v>2312</v>
      </c>
      <c r="V47" t="s">
        <v>2311</v>
      </c>
      <c r="W47">
        <v>5448.48</v>
      </c>
      <c r="X47">
        <v>8364.92</v>
      </c>
      <c r="Y47">
        <v>300</v>
      </c>
      <c r="Z47">
        <v>0.0358640608637022</v>
      </c>
      <c r="AA47">
        <v>14113.4</v>
      </c>
      <c r="AC47" t="s">
        <v>2312</v>
      </c>
      <c r="AD47" t="s">
        <v>2311</v>
      </c>
      <c r="AE47">
        <v>5448.48</v>
      </c>
      <c r="AF47">
        <v>8364.92</v>
      </c>
      <c r="AG47">
        <v>300</v>
      </c>
      <c r="AH47">
        <v>0.0358640608637022</v>
      </c>
    </row>
    <row r="48" ht="28.5" customHeight="true" spans="1:34">
      <c r="A48" t="s">
        <v>2313</v>
      </c>
      <c r="B48">
        <v>3233.13</v>
      </c>
      <c r="C48">
        <v>2796.58</v>
      </c>
      <c r="D48">
        <v>3481.4</v>
      </c>
      <c r="E48">
        <v>3471.4</v>
      </c>
      <c r="F48">
        <v>2531.4</v>
      </c>
      <c r="G48">
        <f t="shared" si="0"/>
        <v>10</v>
      </c>
      <c r="H48" t="s">
        <v>2314</v>
      </c>
      <c r="I48" t="s">
        <v>2313</v>
      </c>
      <c r="J48">
        <v>3233.13</v>
      </c>
      <c r="K48">
        <v>2796.58</v>
      </c>
      <c r="L48">
        <v>3481.4</v>
      </c>
      <c r="M48" t="s">
        <v>2314</v>
      </c>
      <c r="N48" t="s">
        <v>2313</v>
      </c>
      <c r="O48">
        <v>3233.13</v>
      </c>
      <c r="P48">
        <v>2796.58</v>
      </c>
      <c r="Q48">
        <v>3471.4</v>
      </c>
      <c r="R48">
        <v>1.24130187586266</v>
      </c>
      <c r="U48" t="s">
        <v>2314</v>
      </c>
      <c r="V48" t="s">
        <v>2313</v>
      </c>
      <c r="W48">
        <v>3233.13</v>
      </c>
      <c r="X48">
        <v>2796.58</v>
      </c>
      <c r="Y48">
        <v>2531.4</v>
      </c>
      <c r="Z48">
        <v>0.905177037667437</v>
      </c>
      <c r="AA48">
        <v>8561.11</v>
      </c>
      <c r="AC48" t="s">
        <v>2314</v>
      </c>
      <c r="AD48" t="s">
        <v>2313</v>
      </c>
      <c r="AE48">
        <v>3233.13</v>
      </c>
      <c r="AF48">
        <v>2796.58</v>
      </c>
      <c r="AG48">
        <v>2531.4</v>
      </c>
      <c r="AH48">
        <v>0.905177037667437</v>
      </c>
    </row>
    <row r="49" ht="28.5" customHeight="true" spans="1:34">
      <c r="A49" t="s">
        <v>2315</v>
      </c>
      <c r="B49">
        <v>408.68</v>
      </c>
      <c r="C49">
        <v>218</v>
      </c>
      <c r="D49">
        <v>0</v>
      </c>
      <c r="E49">
        <v>0</v>
      </c>
      <c r="F49">
        <v>218</v>
      </c>
      <c r="G49">
        <f t="shared" si="0"/>
        <v>0</v>
      </c>
      <c r="M49" t="s">
        <v>2316</v>
      </c>
      <c r="N49" t="s">
        <v>2317</v>
      </c>
      <c r="O49">
        <v>44101</v>
      </c>
      <c r="P49">
        <v>42213.75</v>
      </c>
      <c r="Q49">
        <v>393160.08</v>
      </c>
      <c r="R49">
        <v>9.31355494359065</v>
      </c>
      <c r="U49" t="s">
        <v>2318</v>
      </c>
      <c r="V49" t="s">
        <v>2315</v>
      </c>
      <c r="W49">
        <v>408.68</v>
      </c>
      <c r="X49">
        <v>218</v>
      </c>
      <c r="Y49">
        <v>218</v>
      </c>
      <c r="Z49">
        <v>1</v>
      </c>
      <c r="AA49">
        <v>844.68</v>
      </c>
      <c r="AC49" t="s">
        <v>2318</v>
      </c>
      <c r="AD49" t="s">
        <v>2315</v>
      </c>
      <c r="AE49">
        <v>408.68</v>
      </c>
      <c r="AF49">
        <v>218</v>
      </c>
      <c r="AG49">
        <v>218</v>
      </c>
      <c r="AH49">
        <v>1</v>
      </c>
    </row>
    <row r="50" ht="28.5" customHeight="true" spans="1:34">
      <c r="A50" t="s">
        <v>2319</v>
      </c>
      <c r="B50">
        <v>408.68</v>
      </c>
      <c r="C50">
        <v>218</v>
      </c>
      <c r="D50">
        <v>0</v>
      </c>
      <c r="E50">
        <v>0</v>
      </c>
      <c r="F50">
        <v>218</v>
      </c>
      <c r="G50">
        <f t="shared" si="0"/>
        <v>0</v>
      </c>
      <c r="M50" t="s">
        <v>2320</v>
      </c>
      <c r="U50" t="s">
        <v>2321</v>
      </c>
      <c r="V50" t="s">
        <v>2322</v>
      </c>
      <c r="W50">
        <v>408.68</v>
      </c>
      <c r="X50">
        <v>218</v>
      </c>
      <c r="Y50">
        <v>218</v>
      </c>
      <c r="Z50">
        <v>1</v>
      </c>
      <c r="AA50">
        <v>844.68</v>
      </c>
      <c r="AC50" t="s">
        <v>2321</v>
      </c>
      <c r="AD50" t="s">
        <v>2322</v>
      </c>
      <c r="AE50">
        <v>408.68</v>
      </c>
      <c r="AF50">
        <v>218</v>
      </c>
      <c r="AG50">
        <v>218</v>
      </c>
      <c r="AH50">
        <v>1</v>
      </c>
    </row>
    <row r="51" ht="28.5" customHeight="true" spans="1:34">
      <c r="A51" t="s">
        <v>2317</v>
      </c>
      <c r="B51">
        <v>44101</v>
      </c>
      <c r="C51">
        <v>42213.75</v>
      </c>
      <c r="D51">
        <v>393160.08</v>
      </c>
      <c r="E51">
        <v>393160.08</v>
      </c>
      <c r="F51">
        <v>370094.08</v>
      </c>
      <c r="G51">
        <f t="shared" si="0"/>
        <v>0</v>
      </c>
      <c r="H51" t="s">
        <v>2316</v>
      </c>
      <c r="I51" t="s">
        <v>2317</v>
      </c>
      <c r="J51">
        <v>44101</v>
      </c>
      <c r="K51">
        <v>42213.75</v>
      </c>
      <c r="L51">
        <v>393160.08</v>
      </c>
      <c r="M51" t="s">
        <v>2323</v>
      </c>
      <c r="U51" t="s">
        <v>2316</v>
      </c>
      <c r="V51" t="s">
        <v>2317</v>
      </c>
      <c r="W51">
        <v>44101</v>
      </c>
      <c r="X51">
        <v>42213.75</v>
      </c>
      <c r="Y51">
        <v>393094.08</v>
      </c>
      <c r="Z51">
        <v>9.31199147197299</v>
      </c>
      <c r="AA51">
        <v>479408.83</v>
      </c>
      <c r="AC51" t="s">
        <v>2316</v>
      </c>
      <c r="AD51" t="s">
        <v>2317</v>
      </c>
      <c r="AE51">
        <v>44101</v>
      </c>
      <c r="AF51">
        <v>42213.75</v>
      </c>
      <c r="AG51">
        <v>370094.08</v>
      </c>
      <c r="AH51">
        <v>8.76714530218235</v>
      </c>
    </row>
    <row r="52" ht="28.5" customHeight="true" spans="1:34">
      <c r="A52" t="s">
        <v>2324</v>
      </c>
      <c r="B52">
        <v>309562.49</v>
      </c>
      <c r="C52">
        <v>406789.34</v>
      </c>
      <c r="D52" t="e">
        <f>'表20（原18）'!C14</f>
        <v>#REF!</v>
      </c>
      <c r="E52">
        <v>526091.78296</v>
      </c>
      <c r="F52">
        <v>526091.78296</v>
      </c>
      <c r="G52" t="e">
        <f t="shared" si="0"/>
        <v>#REF!</v>
      </c>
      <c r="H52" t="s">
        <v>2320</v>
      </c>
      <c r="I52" t="s">
        <v>2324</v>
      </c>
      <c r="J52">
        <v>309562.49</v>
      </c>
      <c r="K52">
        <v>406789.34</v>
      </c>
      <c r="L52">
        <v>526091.78296</v>
      </c>
      <c r="M52" t="s">
        <v>2325</v>
      </c>
      <c r="N52" t="s">
        <v>2324</v>
      </c>
      <c r="O52">
        <v>309562.49</v>
      </c>
      <c r="P52">
        <v>406789.34</v>
      </c>
      <c r="Q52">
        <v>526091.78296</v>
      </c>
      <c r="R52">
        <v>1.29327819396644</v>
      </c>
      <c r="U52" t="s">
        <v>2320</v>
      </c>
      <c r="V52" t="s">
        <v>2324</v>
      </c>
      <c r="W52">
        <v>309562.49</v>
      </c>
      <c r="X52">
        <v>406789.34</v>
      </c>
      <c r="Y52">
        <v>526091.78296</v>
      </c>
      <c r="Z52">
        <v>1.29327819396644</v>
      </c>
      <c r="AA52">
        <v>1242443.61296</v>
      </c>
      <c r="AC52" t="s">
        <v>2320</v>
      </c>
      <c r="AD52" t="s">
        <v>2324</v>
      </c>
      <c r="AE52">
        <v>309562.49</v>
      </c>
      <c r="AF52">
        <v>406789.34</v>
      </c>
      <c r="AG52">
        <v>557116.22296</v>
      </c>
      <c r="AH52">
        <v>1.36954479426624</v>
      </c>
    </row>
    <row r="53" ht="28.5" customHeight="true" spans="1:34">
      <c r="A53" t="s">
        <v>2326</v>
      </c>
      <c r="C53">
        <v>220485.72</v>
      </c>
      <c r="D53">
        <v>195514.28</v>
      </c>
      <c r="E53">
        <v>195514.28</v>
      </c>
      <c r="F53">
        <v>204697.72</v>
      </c>
      <c r="G53">
        <f t="shared" si="0"/>
        <v>0</v>
      </c>
      <c r="H53" t="s">
        <v>2323</v>
      </c>
      <c r="I53" t="s">
        <v>2326</v>
      </c>
      <c r="K53">
        <v>220485.72</v>
      </c>
      <c r="L53">
        <v>195514.28</v>
      </c>
      <c r="M53" t="s">
        <v>2327</v>
      </c>
      <c r="N53" t="s">
        <v>2326</v>
      </c>
      <c r="P53">
        <v>220485.72</v>
      </c>
      <c r="Q53">
        <v>195514.28</v>
      </c>
      <c r="R53">
        <v>0.886743504295879</v>
      </c>
      <c r="U53" t="s">
        <v>2323</v>
      </c>
      <c r="V53" t="s">
        <v>2326</v>
      </c>
      <c r="X53">
        <v>220485.72</v>
      </c>
      <c r="Y53">
        <v>196673.28</v>
      </c>
      <c r="Z53">
        <v>0.892000080549434</v>
      </c>
      <c r="AA53">
        <v>417159</v>
      </c>
      <c r="AC53" t="s">
        <v>2323</v>
      </c>
      <c r="AD53" t="s">
        <v>2326</v>
      </c>
      <c r="AF53">
        <v>220485.72</v>
      </c>
      <c r="AG53">
        <v>204697.72</v>
      </c>
      <c r="AH53">
        <v>0.928394455659079</v>
      </c>
    </row>
    <row r="54" ht="28.5" customHeight="true" spans="1:34">
      <c r="A54" t="s">
        <v>2328</v>
      </c>
      <c r="C54">
        <v>8356.55</v>
      </c>
      <c r="D54">
        <v>14377.5</v>
      </c>
      <c r="E54">
        <v>5638.16</v>
      </c>
      <c r="F54">
        <v>5638.16</v>
      </c>
      <c r="G54">
        <f t="shared" si="0"/>
        <v>8739.34</v>
      </c>
      <c r="H54" t="s">
        <v>2325</v>
      </c>
      <c r="I54" t="s">
        <v>2328</v>
      </c>
      <c r="K54">
        <v>8356.55</v>
      </c>
      <c r="L54">
        <v>14377.5</v>
      </c>
      <c r="M54" t="s">
        <v>2329</v>
      </c>
      <c r="N54" t="s">
        <v>2328</v>
      </c>
      <c r="P54">
        <v>8356.55</v>
      </c>
      <c r="Q54">
        <v>5638.16</v>
      </c>
      <c r="R54">
        <v>0.674699487228581</v>
      </c>
      <c r="U54" t="s">
        <v>2325</v>
      </c>
      <c r="V54" t="s">
        <v>2328</v>
      </c>
      <c r="X54">
        <v>8356.55</v>
      </c>
      <c r="Y54">
        <v>5638.16</v>
      </c>
      <c r="Z54">
        <v>0.674699487228581</v>
      </c>
      <c r="AA54">
        <v>13994.71</v>
      </c>
      <c r="AC54" t="s">
        <v>2325</v>
      </c>
      <c r="AD54" t="s">
        <v>2328</v>
      </c>
      <c r="AF54">
        <v>8356.55</v>
      </c>
      <c r="AG54">
        <v>5638.16</v>
      </c>
      <c r="AH54">
        <v>0.674699487228581</v>
      </c>
    </row>
    <row r="55" ht="28.5" customHeight="true" spans="1:34">
      <c r="A55" t="s">
        <v>2330</v>
      </c>
      <c r="C55">
        <v>3060.09</v>
      </c>
      <c r="D55">
        <v>2675.4</v>
      </c>
      <c r="E55">
        <v>365</v>
      </c>
      <c r="F55">
        <v>365</v>
      </c>
      <c r="G55">
        <f t="shared" si="0"/>
        <v>2310.4</v>
      </c>
      <c r="H55" t="s">
        <v>2327</v>
      </c>
      <c r="I55" t="s">
        <v>2330</v>
      </c>
      <c r="K55">
        <v>3060.09</v>
      </c>
      <c r="L55">
        <v>2675.4</v>
      </c>
      <c r="M55" t="s">
        <v>2331</v>
      </c>
      <c r="N55" t="s">
        <v>2330</v>
      </c>
      <c r="P55">
        <v>3060.09</v>
      </c>
      <c r="Q55">
        <v>365</v>
      </c>
      <c r="R55">
        <v>0.119277537588764</v>
      </c>
      <c r="U55" t="s">
        <v>2327</v>
      </c>
      <c r="V55" t="s">
        <v>2330</v>
      </c>
      <c r="X55">
        <v>3060.09</v>
      </c>
      <c r="Y55">
        <v>365</v>
      </c>
      <c r="Z55">
        <v>0.119277537588764</v>
      </c>
      <c r="AA55">
        <v>3425.09</v>
      </c>
      <c r="AC55" t="s">
        <v>2327</v>
      </c>
      <c r="AD55" t="s">
        <v>2330</v>
      </c>
      <c r="AF55">
        <v>3060.09</v>
      </c>
      <c r="AG55">
        <v>365</v>
      </c>
      <c r="AH55">
        <v>0.119277537588764</v>
      </c>
    </row>
    <row r="56" ht="28.5" customHeight="true" spans="1:34">
      <c r="A56" t="s">
        <v>2332</v>
      </c>
      <c r="C56">
        <v>1335.63</v>
      </c>
      <c r="D56">
        <v>1665.88</v>
      </c>
      <c r="H56" t="s">
        <v>2333</v>
      </c>
      <c r="I56" t="s">
        <v>2332</v>
      </c>
      <c r="K56">
        <v>1335.63</v>
      </c>
      <c r="L56">
        <v>1665.88</v>
      </c>
      <c r="M56" t="s">
        <v>2334</v>
      </c>
      <c r="N56" t="s">
        <v>2335</v>
      </c>
      <c r="P56">
        <v>146.7</v>
      </c>
      <c r="Q56">
        <v>47</v>
      </c>
      <c r="R56">
        <v>0.320381731424676</v>
      </c>
      <c r="U56" t="s">
        <v>2329</v>
      </c>
      <c r="V56" t="s">
        <v>2335</v>
      </c>
      <c r="X56">
        <v>146.7</v>
      </c>
      <c r="Y56">
        <v>47</v>
      </c>
      <c r="Z56">
        <v>0.320381731424676</v>
      </c>
      <c r="AA56">
        <v>193.7</v>
      </c>
      <c r="AC56" t="s">
        <v>2329</v>
      </c>
      <c r="AD56" t="s">
        <v>2335</v>
      </c>
      <c r="AF56">
        <v>146.7</v>
      </c>
      <c r="AG56">
        <v>47</v>
      </c>
      <c r="AH56">
        <v>0.320381731424676</v>
      </c>
    </row>
    <row r="57" ht="28.5" customHeight="true" spans="1:34">
      <c r="A57" t="s">
        <v>2336</v>
      </c>
      <c r="C57">
        <v>5984.86</v>
      </c>
      <c r="D57">
        <v>5975.37</v>
      </c>
      <c r="H57" t="s">
        <v>2337</v>
      </c>
      <c r="I57" t="s">
        <v>2336</v>
      </c>
      <c r="K57">
        <v>5984.86</v>
      </c>
      <c r="L57">
        <v>5975.37</v>
      </c>
      <c r="M57" t="s">
        <v>2338</v>
      </c>
      <c r="N57" t="s">
        <v>2339</v>
      </c>
      <c r="P57">
        <v>2889.39</v>
      </c>
      <c r="Q57">
        <v>3997</v>
      </c>
      <c r="R57">
        <v>1.38333696731836</v>
      </c>
      <c r="U57" t="s">
        <v>2331</v>
      </c>
      <c r="V57" t="s">
        <v>2339</v>
      </c>
      <c r="X57">
        <v>2889.39</v>
      </c>
      <c r="Y57">
        <v>3538</v>
      </c>
      <c r="Z57">
        <v>1.22447990752373</v>
      </c>
      <c r="AA57">
        <v>6427.39</v>
      </c>
      <c r="AC57" t="s">
        <v>2331</v>
      </c>
      <c r="AD57" t="s">
        <v>2339</v>
      </c>
      <c r="AF57">
        <v>2889.39</v>
      </c>
      <c r="AG57">
        <v>3538</v>
      </c>
      <c r="AH57">
        <v>1.22447990752373</v>
      </c>
    </row>
    <row r="58" ht="28.5" customHeight="true" spans="1:34">
      <c r="A58" t="s">
        <v>2340</v>
      </c>
      <c r="C58">
        <v>1160.81</v>
      </c>
      <c r="D58">
        <v>1381.89</v>
      </c>
      <c r="H58" t="s">
        <v>2341</v>
      </c>
      <c r="I58" t="s">
        <v>2340</v>
      </c>
      <c r="K58">
        <v>1160.81</v>
      </c>
      <c r="L58">
        <v>1381.89</v>
      </c>
      <c r="M58" t="s">
        <v>2342</v>
      </c>
      <c r="N58" t="s">
        <v>2343</v>
      </c>
      <c r="P58">
        <v>181709.97</v>
      </c>
      <c r="Q58">
        <v>150331.58</v>
      </c>
      <c r="R58">
        <v>0.8273160795745</v>
      </c>
      <c r="U58" t="s">
        <v>2334</v>
      </c>
      <c r="V58" t="s">
        <v>2343</v>
      </c>
      <c r="X58">
        <v>181709.97</v>
      </c>
      <c r="Y58">
        <v>151949.58</v>
      </c>
      <c r="Z58">
        <v>0.836220379101928</v>
      </c>
      <c r="AA58">
        <v>333659.55</v>
      </c>
      <c r="AC58" t="s">
        <v>2334</v>
      </c>
      <c r="AD58" t="s">
        <v>2343</v>
      </c>
      <c r="AF58">
        <v>181709.97</v>
      </c>
      <c r="AG58">
        <v>151949.58</v>
      </c>
      <c r="AH58">
        <v>0.836220379101928</v>
      </c>
    </row>
    <row r="59" ht="28.5" customHeight="true" spans="1:34">
      <c r="A59" t="s">
        <v>2335</v>
      </c>
      <c r="C59">
        <v>146.7</v>
      </c>
      <c r="D59">
        <v>121.99</v>
      </c>
      <c r="E59">
        <v>47</v>
      </c>
      <c r="F59">
        <v>47</v>
      </c>
      <c r="G59">
        <f>D59-E59</f>
        <v>74.99</v>
      </c>
      <c r="H59" t="s">
        <v>2329</v>
      </c>
      <c r="I59" t="s">
        <v>2335</v>
      </c>
      <c r="K59">
        <v>146.7</v>
      </c>
      <c r="L59">
        <v>121.99</v>
      </c>
      <c r="M59" t="s">
        <v>2344</v>
      </c>
      <c r="N59" t="s">
        <v>2345</v>
      </c>
      <c r="P59">
        <v>21768.19</v>
      </c>
      <c r="Q59">
        <v>38432.18</v>
      </c>
      <c r="R59">
        <v>1.76552023847642</v>
      </c>
      <c r="U59" t="s">
        <v>2338</v>
      </c>
      <c r="V59" t="s">
        <v>2345</v>
      </c>
      <c r="X59">
        <v>21768.19</v>
      </c>
      <c r="Y59">
        <v>37273.18</v>
      </c>
      <c r="Z59">
        <v>1.71227741029456</v>
      </c>
      <c r="AA59">
        <v>59041.37</v>
      </c>
      <c r="AC59" t="s">
        <v>2338</v>
      </c>
      <c r="AD59" t="s">
        <v>2345</v>
      </c>
      <c r="AF59">
        <v>21768.19</v>
      </c>
      <c r="AG59">
        <v>37273.18</v>
      </c>
      <c r="AH59">
        <v>1.71227741029456</v>
      </c>
    </row>
    <row r="60" ht="28.5" customHeight="true" spans="1:34">
      <c r="A60" t="s">
        <v>2339</v>
      </c>
      <c r="C60">
        <v>2889.39</v>
      </c>
      <c r="D60">
        <v>4041.62</v>
      </c>
      <c r="E60">
        <v>3997</v>
      </c>
      <c r="F60">
        <v>3538</v>
      </c>
      <c r="G60">
        <f>D60-E60</f>
        <v>44.6199999999999</v>
      </c>
      <c r="H60" t="s">
        <v>2331</v>
      </c>
      <c r="I60" t="s">
        <v>2339</v>
      </c>
      <c r="K60">
        <v>2889.39</v>
      </c>
      <c r="L60">
        <v>4041.62</v>
      </c>
      <c r="M60" t="s">
        <v>2346</v>
      </c>
      <c r="N60" t="s">
        <v>2347</v>
      </c>
      <c r="P60">
        <v>10852.52</v>
      </c>
      <c r="Q60">
        <v>10616</v>
      </c>
      <c r="R60">
        <v>0.978205983495078</v>
      </c>
      <c r="U60" t="s">
        <v>2342</v>
      </c>
      <c r="V60" t="s">
        <v>2347</v>
      </c>
      <c r="X60">
        <v>10852.52</v>
      </c>
      <c r="Y60">
        <v>11075</v>
      </c>
      <c r="Z60">
        <v>1.02050030776262</v>
      </c>
      <c r="AA60">
        <v>21927.52</v>
      </c>
      <c r="AC60" t="s">
        <v>2342</v>
      </c>
      <c r="AD60" t="s">
        <v>2347</v>
      </c>
      <c r="AF60">
        <v>10852.52</v>
      </c>
      <c r="AG60">
        <v>11075</v>
      </c>
      <c r="AH60">
        <v>1.02050030776262</v>
      </c>
    </row>
    <row r="61" ht="28.5" customHeight="true" spans="1:34">
      <c r="A61" t="s">
        <v>2348</v>
      </c>
      <c r="C61">
        <v>328.7</v>
      </c>
      <c r="D61">
        <v>200</v>
      </c>
      <c r="H61" t="s">
        <v>2349</v>
      </c>
      <c r="I61" t="s">
        <v>2348</v>
      </c>
      <c r="K61">
        <v>328.7</v>
      </c>
      <c r="L61">
        <v>200</v>
      </c>
      <c r="M61" t="s">
        <v>2350</v>
      </c>
      <c r="N61" t="s">
        <v>2351</v>
      </c>
      <c r="P61">
        <v>6687.69</v>
      </c>
      <c r="Q61">
        <v>2384</v>
      </c>
      <c r="R61">
        <v>0.356475853396315</v>
      </c>
      <c r="U61" t="s">
        <v>2344</v>
      </c>
      <c r="V61" t="s">
        <v>2351</v>
      </c>
      <c r="X61">
        <v>6687.69</v>
      </c>
      <c r="Y61">
        <v>2384</v>
      </c>
      <c r="Z61">
        <v>0.356475853396315</v>
      </c>
      <c r="AA61">
        <v>9071.69</v>
      </c>
      <c r="AC61" t="s">
        <v>2344</v>
      </c>
      <c r="AD61" t="s">
        <v>2351</v>
      </c>
      <c r="AF61">
        <v>6687.69</v>
      </c>
      <c r="AG61">
        <v>2384</v>
      </c>
      <c r="AH61">
        <v>0.356475853396315</v>
      </c>
    </row>
    <row r="62" ht="28.5" customHeight="true" spans="1:34">
      <c r="A62" t="s">
        <v>2343</v>
      </c>
      <c r="C62">
        <v>181709.97</v>
      </c>
      <c r="D62">
        <v>150279.19</v>
      </c>
      <c r="E62">
        <v>150331.58</v>
      </c>
      <c r="F62">
        <v>151949.58</v>
      </c>
      <c r="G62">
        <f t="shared" ref="G62:G67" si="1">D62-E62</f>
        <v>-52.3899999999849</v>
      </c>
      <c r="H62" t="s">
        <v>2334</v>
      </c>
      <c r="I62" t="s">
        <v>2343</v>
      </c>
      <c r="K62">
        <v>181709.97</v>
      </c>
      <c r="L62">
        <v>150279.19</v>
      </c>
      <c r="M62" t="s">
        <v>2352</v>
      </c>
      <c r="N62" t="s">
        <v>2353</v>
      </c>
      <c r="P62">
        <v>3543.82</v>
      </c>
      <c r="Q62">
        <v>21500.89</v>
      </c>
      <c r="R62">
        <v>6.06715070178508</v>
      </c>
      <c r="U62" t="s">
        <v>2346</v>
      </c>
      <c r="V62" t="s">
        <v>2353</v>
      </c>
      <c r="X62">
        <v>3543.82</v>
      </c>
      <c r="Y62">
        <v>19882.89</v>
      </c>
      <c r="Z62">
        <v>5.61058123719602</v>
      </c>
      <c r="AA62">
        <v>23426.71</v>
      </c>
      <c r="AC62" t="s">
        <v>2346</v>
      </c>
      <c r="AD62" t="s">
        <v>2353</v>
      </c>
      <c r="AF62">
        <v>3543.82</v>
      </c>
      <c r="AG62">
        <v>19882.89</v>
      </c>
      <c r="AH62">
        <v>5.61058123719602</v>
      </c>
    </row>
    <row r="63" ht="28.5" customHeight="true" spans="1:34">
      <c r="A63" t="s">
        <v>2345</v>
      </c>
      <c r="C63">
        <v>21768.19</v>
      </c>
      <c r="D63">
        <v>38432.18</v>
      </c>
      <c r="E63">
        <v>38432.18</v>
      </c>
      <c r="F63">
        <v>37273.18</v>
      </c>
      <c r="G63">
        <f t="shared" si="1"/>
        <v>0</v>
      </c>
      <c r="H63" t="s">
        <v>2338</v>
      </c>
      <c r="I63" t="s">
        <v>2345</v>
      </c>
      <c r="K63">
        <v>21768.19</v>
      </c>
      <c r="L63">
        <v>38432.18</v>
      </c>
      <c r="M63" t="s">
        <v>2354</v>
      </c>
      <c r="N63" t="s">
        <v>2355</v>
      </c>
      <c r="P63">
        <v>34020.21</v>
      </c>
      <c r="Q63">
        <v>56235.69856</v>
      </c>
      <c r="R63">
        <v>1.65300856637863</v>
      </c>
      <c r="U63" t="s">
        <v>2350</v>
      </c>
      <c r="V63" t="s">
        <v>2355</v>
      </c>
      <c r="X63">
        <v>34020.21</v>
      </c>
      <c r="Y63">
        <v>56235.69856</v>
      </c>
      <c r="Z63">
        <v>1.65300856637863</v>
      </c>
      <c r="AA63">
        <v>90255.90856</v>
      </c>
      <c r="AC63" t="s">
        <v>2350</v>
      </c>
      <c r="AD63" t="s">
        <v>2355</v>
      </c>
      <c r="AF63">
        <v>34020.21</v>
      </c>
      <c r="AG63">
        <v>56235.69856</v>
      </c>
      <c r="AH63">
        <v>1.65300856637863</v>
      </c>
    </row>
    <row r="64" ht="28.5" customHeight="true" spans="1:34">
      <c r="A64" t="s">
        <v>2347</v>
      </c>
      <c r="C64">
        <v>10852.52</v>
      </c>
      <c r="D64">
        <v>10398.5</v>
      </c>
      <c r="E64">
        <v>10616</v>
      </c>
      <c r="F64">
        <v>11075</v>
      </c>
      <c r="G64">
        <f t="shared" si="1"/>
        <v>-217.5</v>
      </c>
      <c r="H64" t="s">
        <v>2342</v>
      </c>
      <c r="I64" t="s">
        <v>2347</v>
      </c>
      <c r="K64">
        <v>10852.52</v>
      </c>
      <c r="L64">
        <v>10398.5</v>
      </c>
      <c r="M64" t="s">
        <v>2356</v>
      </c>
      <c r="N64" t="s">
        <v>2357</v>
      </c>
      <c r="P64">
        <v>11479.29</v>
      </c>
      <c r="Q64">
        <v>19067.461</v>
      </c>
      <c r="R64">
        <v>1.66103138782974</v>
      </c>
      <c r="U64" t="s">
        <v>2352</v>
      </c>
      <c r="V64" t="s">
        <v>2357</v>
      </c>
      <c r="X64">
        <v>11479.29</v>
      </c>
      <c r="Y64">
        <v>19067.461</v>
      </c>
      <c r="Z64">
        <v>1.66103138782974</v>
      </c>
      <c r="AA64">
        <v>30546.751</v>
      </c>
      <c r="AC64" t="s">
        <v>2352</v>
      </c>
      <c r="AD64" t="s">
        <v>2357</v>
      </c>
      <c r="AF64">
        <v>11479.29</v>
      </c>
      <c r="AG64">
        <v>19067.461</v>
      </c>
      <c r="AH64">
        <v>1.66103138782974</v>
      </c>
    </row>
    <row r="65" ht="28.5" customHeight="true" spans="1:34">
      <c r="A65" t="s">
        <v>2351</v>
      </c>
      <c r="C65">
        <v>6687.69</v>
      </c>
      <c r="D65">
        <v>7214.88</v>
      </c>
      <c r="E65">
        <v>2384</v>
      </c>
      <c r="F65">
        <v>2384</v>
      </c>
      <c r="G65">
        <f t="shared" si="1"/>
        <v>4830.88</v>
      </c>
      <c r="H65" t="s">
        <v>2344</v>
      </c>
      <c r="I65" t="s">
        <v>2351</v>
      </c>
      <c r="K65">
        <v>6687.69</v>
      </c>
      <c r="L65">
        <v>7214.88</v>
      </c>
      <c r="M65" t="s">
        <v>2358</v>
      </c>
      <c r="N65" t="s">
        <v>2359</v>
      </c>
      <c r="P65">
        <v>10924.82</v>
      </c>
      <c r="Q65">
        <v>3652</v>
      </c>
      <c r="R65">
        <v>0.334284683866645</v>
      </c>
      <c r="U65" t="s">
        <v>2354</v>
      </c>
      <c r="V65" t="s">
        <v>2359</v>
      </c>
      <c r="X65">
        <v>10924.82</v>
      </c>
      <c r="Y65">
        <v>3652</v>
      </c>
      <c r="Z65">
        <v>0.334284683866645</v>
      </c>
      <c r="AA65">
        <v>14576.82</v>
      </c>
      <c r="AC65" t="s">
        <v>2354</v>
      </c>
      <c r="AD65" t="s">
        <v>2359</v>
      </c>
      <c r="AF65">
        <v>10924.82</v>
      </c>
      <c r="AG65">
        <v>3652</v>
      </c>
      <c r="AH65">
        <v>0.334284683866645</v>
      </c>
    </row>
    <row r="66" ht="28.5" customHeight="true" spans="1:34">
      <c r="A66" t="s">
        <v>2353</v>
      </c>
      <c r="C66">
        <v>3543.82</v>
      </c>
      <c r="D66">
        <v>19524</v>
      </c>
      <c r="E66">
        <v>21500.89</v>
      </c>
      <c r="F66">
        <v>19882.89</v>
      </c>
      <c r="G66">
        <f t="shared" si="1"/>
        <v>-1976.89</v>
      </c>
      <c r="H66" t="s">
        <v>2346</v>
      </c>
      <c r="I66" t="s">
        <v>2353</v>
      </c>
      <c r="K66">
        <v>3543.82</v>
      </c>
      <c r="L66">
        <v>19524</v>
      </c>
      <c r="M66" t="s">
        <v>2360</v>
      </c>
      <c r="N66" t="s">
        <v>2361</v>
      </c>
      <c r="P66">
        <v>5967.13</v>
      </c>
      <c r="Q66">
        <v>17806.92756</v>
      </c>
      <c r="R66">
        <v>2.98416953543831</v>
      </c>
      <c r="U66" t="s">
        <v>2356</v>
      </c>
      <c r="V66" t="s">
        <v>2361</v>
      </c>
      <c r="X66">
        <v>5967.13</v>
      </c>
      <c r="Y66">
        <v>17806.92756</v>
      </c>
      <c r="Z66">
        <v>2.98416953543831</v>
      </c>
      <c r="AA66">
        <v>23774.05756</v>
      </c>
      <c r="AC66" t="s">
        <v>2356</v>
      </c>
      <c r="AD66" t="s">
        <v>2361</v>
      </c>
      <c r="AF66">
        <v>5967.13</v>
      </c>
      <c r="AG66">
        <v>17806.92756</v>
      </c>
      <c r="AH66">
        <v>2.98416953543831</v>
      </c>
    </row>
    <row r="67" ht="28.5" customHeight="true" spans="1:34">
      <c r="A67" t="s">
        <v>2355</v>
      </c>
      <c r="C67">
        <v>34020.21</v>
      </c>
      <c r="D67">
        <v>56235.69856</v>
      </c>
      <c r="E67">
        <v>56235.69856</v>
      </c>
      <c r="F67">
        <v>56235.69856</v>
      </c>
      <c r="G67">
        <f t="shared" si="1"/>
        <v>0</v>
      </c>
      <c r="H67" t="s">
        <v>2350</v>
      </c>
      <c r="I67" t="s">
        <v>2355</v>
      </c>
      <c r="K67">
        <v>34020.21</v>
      </c>
      <c r="L67">
        <v>56235.69856</v>
      </c>
      <c r="M67" t="s">
        <v>2362</v>
      </c>
      <c r="N67" t="s">
        <v>2363</v>
      </c>
      <c r="P67">
        <v>31439.22</v>
      </c>
      <c r="Q67">
        <v>22928.0204</v>
      </c>
      <c r="R67">
        <v>0.729280828213931</v>
      </c>
      <c r="U67" t="s">
        <v>2358</v>
      </c>
      <c r="V67" t="s">
        <v>2363</v>
      </c>
      <c r="X67">
        <v>31439.22</v>
      </c>
      <c r="Y67">
        <v>22928.0204</v>
      </c>
      <c r="Z67">
        <v>0.729280828213931</v>
      </c>
      <c r="AA67">
        <v>54367.2404</v>
      </c>
      <c r="AC67" t="s">
        <v>2358</v>
      </c>
      <c r="AD67" t="s">
        <v>2363</v>
      </c>
      <c r="AF67">
        <v>31439.22</v>
      </c>
      <c r="AG67">
        <v>45928.0204</v>
      </c>
      <c r="AH67">
        <v>1.46085114070896</v>
      </c>
    </row>
    <row r="68" ht="28.5" customHeight="true" spans="1:34">
      <c r="A68" t="s">
        <v>2364</v>
      </c>
      <c r="C68">
        <v>1706.53</v>
      </c>
      <c r="D68">
        <v>2152.8759</v>
      </c>
      <c r="H68" t="s">
        <v>2365</v>
      </c>
      <c r="I68" t="s">
        <v>2364</v>
      </c>
      <c r="K68">
        <v>1706.53</v>
      </c>
      <c r="L68">
        <v>2152.8759</v>
      </c>
      <c r="M68" t="s">
        <v>2366</v>
      </c>
      <c r="N68" t="s">
        <v>2367</v>
      </c>
      <c r="P68">
        <v>4494</v>
      </c>
      <c r="Q68">
        <v>4208</v>
      </c>
      <c r="R68">
        <v>0.936359590565198</v>
      </c>
      <c r="U68" t="s">
        <v>2360</v>
      </c>
      <c r="V68" t="s">
        <v>2367</v>
      </c>
      <c r="X68">
        <v>4494</v>
      </c>
      <c r="Y68">
        <v>8100</v>
      </c>
      <c r="Z68">
        <v>1.80240320427236</v>
      </c>
      <c r="AA68">
        <v>12594</v>
      </c>
      <c r="AC68" t="s">
        <v>2360</v>
      </c>
      <c r="AD68" t="s">
        <v>2367</v>
      </c>
      <c r="AF68">
        <v>4494</v>
      </c>
      <c r="AG68">
        <v>8100</v>
      </c>
      <c r="AH68">
        <v>1.80240320427236</v>
      </c>
    </row>
    <row r="69" ht="28.5" customHeight="true" spans="1:34">
      <c r="A69" t="s">
        <v>2368</v>
      </c>
      <c r="C69">
        <v>161.13</v>
      </c>
      <c r="D69">
        <v>31.6</v>
      </c>
      <c r="H69" t="s">
        <v>2369</v>
      </c>
      <c r="I69" t="s">
        <v>2368</v>
      </c>
      <c r="K69">
        <v>161.13</v>
      </c>
      <c r="L69">
        <v>31.6</v>
      </c>
      <c r="M69" t="s">
        <v>2370</v>
      </c>
      <c r="N69" t="s">
        <v>2371</v>
      </c>
      <c r="P69">
        <v>17286.41</v>
      </c>
      <c r="Q69">
        <v>9233.1804</v>
      </c>
      <c r="R69">
        <v>0.534129434625235</v>
      </c>
      <c r="U69" t="s">
        <v>2362</v>
      </c>
      <c r="V69" t="s">
        <v>2371</v>
      </c>
      <c r="X69">
        <v>17286.41</v>
      </c>
      <c r="Y69">
        <v>5341.1804</v>
      </c>
      <c r="Z69">
        <v>0.308981471572177</v>
      </c>
      <c r="AA69">
        <v>22627.5904</v>
      </c>
      <c r="AC69" t="s">
        <v>2362</v>
      </c>
      <c r="AD69" t="s">
        <v>2371</v>
      </c>
      <c r="AF69">
        <v>17286.41</v>
      </c>
      <c r="AG69">
        <v>28341.1804</v>
      </c>
      <c r="AH69">
        <v>1.63950643308819</v>
      </c>
    </row>
    <row r="70" ht="28.5" customHeight="true" spans="1:34">
      <c r="A70" t="s">
        <v>2357</v>
      </c>
      <c r="C70">
        <v>11479.29</v>
      </c>
      <c r="D70">
        <v>37962.9451</v>
      </c>
      <c r="E70">
        <v>19067.461</v>
      </c>
      <c r="F70">
        <v>19067.461</v>
      </c>
      <c r="G70">
        <f>D70-E70</f>
        <v>18895.4841</v>
      </c>
      <c r="H70" t="s">
        <v>2352</v>
      </c>
      <c r="I70" t="s">
        <v>2357</v>
      </c>
      <c r="K70">
        <v>11479.29</v>
      </c>
      <c r="L70">
        <v>37962.9451</v>
      </c>
      <c r="M70" t="s">
        <v>2372</v>
      </c>
      <c r="N70" t="s">
        <v>2373</v>
      </c>
      <c r="P70">
        <v>99076</v>
      </c>
      <c r="Q70">
        <v>212981.604</v>
      </c>
      <c r="R70">
        <v>2.14967907464976</v>
      </c>
      <c r="U70" t="s">
        <v>2366</v>
      </c>
      <c r="V70" t="s">
        <v>2373</v>
      </c>
      <c r="X70">
        <v>99076</v>
      </c>
      <c r="Y70">
        <v>212981.604</v>
      </c>
      <c r="Z70">
        <v>2.14967907464976</v>
      </c>
      <c r="AA70">
        <v>312057.604</v>
      </c>
      <c r="AC70" t="s">
        <v>2366</v>
      </c>
      <c r="AD70" t="s">
        <v>2373</v>
      </c>
      <c r="AF70">
        <v>99076</v>
      </c>
      <c r="AG70">
        <v>212981.604</v>
      </c>
      <c r="AH70">
        <v>2.14967907464976</v>
      </c>
    </row>
    <row r="71" ht="28.5" customHeight="true" spans="1:34">
      <c r="A71" t="s">
        <v>2359</v>
      </c>
      <c r="C71">
        <v>10924.82</v>
      </c>
      <c r="D71">
        <v>6211.86</v>
      </c>
      <c r="E71">
        <v>3652</v>
      </c>
      <c r="F71">
        <v>3652</v>
      </c>
      <c r="G71">
        <f>D71-E71</f>
        <v>2559.86</v>
      </c>
      <c r="H71" t="s">
        <v>2354</v>
      </c>
      <c r="I71" t="s">
        <v>2359</v>
      </c>
      <c r="K71">
        <v>10924.82</v>
      </c>
      <c r="L71">
        <v>6211.86</v>
      </c>
      <c r="M71" t="s">
        <v>2374</v>
      </c>
      <c r="N71" t="s">
        <v>2375</v>
      </c>
      <c r="P71">
        <v>99076</v>
      </c>
      <c r="Q71">
        <v>212981.604</v>
      </c>
      <c r="R71">
        <v>2.14967907464976</v>
      </c>
      <c r="U71" t="s">
        <v>2370</v>
      </c>
      <c r="V71" t="s">
        <v>2375</v>
      </c>
      <c r="X71">
        <v>99076</v>
      </c>
      <c r="Y71">
        <v>212981.604</v>
      </c>
      <c r="Z71">
        <v>2.14967907464976</v>
      </c>
      <c r="AA71">
        <v>312057.604</v>
      </c>
      <c r="AC71" t="s">
        <v>2370</v>
      </c>
      <c r="AD71" t="s">
        <v>2375</v>
      </c>
      <c r="AF71">
        <v>99076</v>
      </c>
      <c r="AG71">
        <v>212981.604</v>
      </c>
      <c r="AH71">
        <v>2.14967907464976</v>
      </c>
    </row>
    <row r="72" ht="28.5" customHeight="true" spans="1:34">
      <c r="A72" t="s">
        <v>2376</v>
      </c>
      <c r="C72">
        <v>108.62</v>
      </c>
      <c r="D72">
        <v>113.58</v>
      </c>
      <c r="H72" t="s">
        <v>2377</v>
      </c>
      <c r="I72" t="s">
        <v>2376</v>
      </c>
      <c r="K72">
        <v>108.62</v>
      </c>
      <c r="L72">
        <v>113.58</v>
      </c>
      <c r="M72" t="s">
        <v>2378</v>
      </c>
      <c r="N72" t="s">
        <v>2219</v>
      </c>
      <c r="O72">
        <v>2618094.3</v>
      </c>
      <c r="P72">
        <v>2814370.51</v>
      </c>
      <c r="Q72">
        <v>3141386.725786</v>
      </c>
      <c r="R72">
        <v>1.11619515434235</v>
      </c>
      <c r="U72" t="s">
        <v>2372</v>
      </c>
      <c r="V72" t="s">
        <v>2219</v>
      </c>
      <c r="W72">
        <v>2618094.3</v>
      </c>
      <c r="X72">
        <v>2814370.51</v>
      </c>
      <c r="Y72">
        <v>2788306.725786</v>
      </c>
      <c r="Z72">
        <v>0.990739035915353</v>
      </c>
      <c r="AA72">
        <v>8220771.535786</v>
      </c>
      <c r="AC72" t="s">
        <v>2372</v>
      </c>
      <c r="AD72" t="s">
        <v>2219</v>
      </c>
      <c r="AE72">
        <v>2618094.3</v>
      </c>
      <c r="AF72">
        <v>2814370.51</v>
      </c>
      <c r="AG72">
        <v>3003760.725786</v>
      </c>
      <c r="AH72">
        <v>0.941015661006908</v>
      </c>
    </row>
    <row r="73" ht="28.5" customHeight="true" spans="1:34">
      <c r="A73" t="s">
        <v>2379</v>
      </c>
      <c r="C73">
        <v>89.19</v>
      </c>
      <c r="D73">
        <v>95.88</v>
      </c>
      <c r="H73" t="s">
        <v>2380</v>
      </c>
      <c r="I73" t="s">
        <v>2379</v>
      </c>
      <c r="K73">
        <v>89.19</v>
      </c>
      <c r="L73">
        <v>95.88</v>
      </c>
      <c r="M73" t="s">
        <v>2381</v>
      </c>
      <c r="N73" t="s">
        <v>2382</v>
      </c>
      <c r="O73">
        <v>30695.09</v>
      </c>
      <c r="P73">
        <v>30718.97</v>
      </c>
      <c r="Q73">
        <v>27201.89</v>
      </c>
      <c r="R73">
        <v>0.885507879984257</v>
      </c>
      <c r="U73" t="s">
        <v>2374</v>
      </c>
      <c r="V73" t="s">
        <v>2382</v>
      </c>
      <c r="W73">
        <v>30695.09</v>
      </c>
      <c r="X73">
        <v>30718.97</v>
      </c>
      <c r="Y73">
        <v>27201.89</v>
      </c>
      <c r="Z73">
        <v>0.885507879984257</v>
      </c>
      <c r="AA73">
        <v>88615.95</v>
      </c>
      <c r="AC73" t="s">
        <v>2374</v>
      </c>
      <c r="AD73" t="s">
        <v>2382</v>
      </c>
      <c r="AE73">
        <v>30695.09</v>
      </c>
      <c r="AF73">
        <v>30718.97</v>
      </c>
      <c r="AG73">
        <v>27201.89</v>
      </c>
      <c r="AH73">
        <v>0.885507879984257</v>
      </c>
    </row>
    <row r="74" ht="28.5" customHeight="true" spans="1:34">
      <c r="A74" t="s">
        <v>2361</v>
      </c>
      <c r="C74">
        <v>5967.13</v>
      </c>
      <c r="D74">
        <v>7492.79756</v>
      </c>
      <c r="E74">
        <v>17806.92756</v>
      </c>
      <c r="F74">
        <v>17806.92756</v>
      </c>
      <c r="G74">
        <f>D74-E74</f>
        <v>-10314.13</v>
      </c>
      <c r="H74" t="s">
        <v>2356</v>
      </c>
      <c r="I74" t="s">
        <v>2361</v>
      </c>
      <c r="K74">
        <v>5967.13</v>
      </c>
      <c r="L74">
        <v>7492.79756</v>
      </c>
      <c r="M74" t="s">
        <v>2383</v>
      </c>
      <c r="N74" t="s">
        <v>2384</v>
      </c>
      <c r="O74">
        <v>1139.91</v>
      </c>
      <c r="P74">
        <v>1506.65</v>
      </c>
      <c r="Q74">
        <v>283.83</v>
      </c>
      <c r="R74">
        <v>0.188384827265788</v>
      </c>
      <c r="U74" t="s">
        <v>2378</v>
      </c>
      <c r="V74" t="s">
        <v>2384</v>
      </c>
      <c r="W74">
        <v>1139.91</v>
      </c>
      <c r="X74">
        <v>1506.65</v>
      </c>
      <c r="Y74">
        <v>283.83</v>
      </c>
      <c r="Z74">
        <v>0.188384827265788</v>
      </c>
      <c r="AA74">
        <v>2930.39</v>
      </c>
      <c r="AC74" t="s">
        <v>2378</v>
      </c>
      <c r="AD74" t="s">
        <v>2384</v>
      </c>
      <c r="AE74">
        <v>1139.91</v>
      </c>
      <c r="AF74">
        <v>1506.65</v>
      </c>
      <c r="AG74">
        <v>283.83</v>
      </c>
      <c r="AH74">
        <v>0.188384827265788</v>
      </c>
    </row>
    <row r="75" ht="28.5" customHeight="true" spans="1:34">
      <c r="A75" t="s">
        <v>2363</v>
      </c>
      <c r="C75">
        <v>31439.22</v>
      </c>
      <c r="D75">
        <v>22928.0204</v>
      </c>
      <c r="E75">
        <v>22928.0204</v>
      </c>
      <c r="F75">
        <v>45928.0204</v>
      </c>
      <c r="G75">
        <f>D75-E75</f>
        <v>0</v>
      </c>
      <c r="H75" t="s">
        <v>2358</v>
      </c>
      <c r="I75" t="s">
        <v>2363</v>
      </c>
      <c r="K75">
        <v>31439.22</v>
      </c>
      <c r="L75">
        <v>22928.0204</v>
      </c>
      <c r="M75" t="s">
        <v>2385</v>
      </c>
      <c r="N75" t="s">
        <v>2386</v>
      </c>
      <c r="O75">
        <v>8698.32</v>
      </c>
      <c r="P75">
        <v>9241.06</v>
      </c>
      <c r="Q75">
        <v>7685</v>
      </c>
      <c r="R75">
        <v>0.831614555040223</v>
      </c>
      <c r="U75" t="s">
        <v>2381</v>
      </c>
      <c r="V75" t="s">
        <v>2386</v>
      </c>
      <c r="W75">
        <v>8698.32</v>
      </c>
      <c r="X75">
        <v>9241.06</v>
      </c>
      <c r="Y75">
        <v>7685</v>
      </c>
      <c r="Z75">
        <v>0.831614555040223</v>
      </c>
      <c r="AA75">
        <v>25624.38</v>
      </c>
      <c r="AC75" t="s">
        <v>2381</v>
      </c>
      <c r="AD75" t="s">
        <v>2386</v>
      </c>
      <c r="AE75">
        <v>8698.32</v>
      </c>
      <c r="AF75">
        <v>9241.06</v>
      </c>
      <c r="AG75">
        <v>7685</v>
      </c>
      <c r="AH75">
        <v>0.831614555040223</v>
      </c>
    </row>
    <row r="76" ht="28.5" customHeight="true" spans="1:34">
      <c r="A76" t="s">
        <v>2387</v>
      </c>
      <c r="C76">
        <v>4423</v>
      </c>
      <c r="D76">
        <v>4423</v>
      </c>
      <c r="H76" t="s">
        <v>2388</v>
      </c>
      <c r="I76" t="s">
        <v>2387</v>
      </c>
      <c r="K76">
        <v>4423</v>
      </c>
      <c r="L76">
        <v>4423</v>
      </c>
      <c r="M76" t="s">
        <v>2389</v>
      </c>
      <c r="N76" t="s">
        <v>2390</v>
      </c>
      <c r="O76">
        <v>23460.55</v>
      </c>
      <c r="P76">
        <v>17774.09</v>
      </c>
      <c r="Q76">
        <v>13568.376</v>
      </c>
      <c r="R76">
        <v>0.763379503535765</v>
      </c>
      <c r="U76" t="s">
        <v>2383</v>
      </c>
      <c r="V76" t="s">
        <v>2390</v>
      </c>
      <c r="W76">
        <v>23460.55</v>
      </c>
      <c r="X76">
        <v>17774.09</v>
      </c>
      <c r="Y76">
        <v>13388.376</v>
      </c>
      <c r="Z76">
        <v>0.753252402795305</v>
      </c>
      <c r="AA76">
        <v>54623.016</v>
      </c>
      <c r="AC76" t="s">
        <v>2383</v>
      </c>
      <c r="AD76" t="s">
        <v>2390</v>
      </c>
      <c r="AE76">
        <v>23460.55</v>
      </c>
      <c r="AF76">
        <v>17774.09</v>
      </c>
      <c r="AG76">
        <v>13388.376</v>
      </c>
      <c r="AH76">
        <v>0.753252402795305</v>
      </c>
    </row>
    <row r="77" ht="28.5" customHeight="true" spans="1:34">
      <c r="A77" t="s">
        <v>2367</v>
      </c>
      <c r="C77">
        <v>4494</v>
      </c>
      <c r="D77">
        <v>4208</v>
      </c>
      <c r="E77">
        <v>4208</v>
      </c>
      <c r="F77">
        <v>8100</v>
      </c>
      <c r="G77">
        <f>D77-E77</f>
        <v>0</v>
      </c>
      <c r="H77" t="s">
        <v>2360</v>
      </c>
      <c r="I77" t="s">
        <v>2367</v>
      </c>
      <c r="K77">
        <v>4494</v>
      </c>
      <c r="L77">
        <v>4208</v>
      </c>
      <c r="M77" t="s">
        <v>2391</v>
      </c>
      <c r="N77" t="s">
        <v>2392</v>
      </c>
      <c r="O77">
        <v>3228</v>
      </c>
      <c r="P77">
        <v>3000</v>
      </c>
      <c r="Q77">
        <v>795</v>
      </c>
      <c r="R77">
        <v>0.265</v>
      </c>
      <c r="U77" t="s">
        <v>2385</v>
      </c>
      <c r="V77" t="s">
        <v>2392</v>
      </c>
      <c r="W77">
        <v>3228</v>
      </c>
      <c r="X77">
        <v>3000</v>
      </c>
      <c r="Y77">
        <v>795</v>
      </c>
      <c r="Z77">
        <v>0.265</v>
      </c>
      <c r="AA77">
        <v>7023</v>
      </c>
      <c r="AC77" t="s">
        <v>2385</v>
      </c>
      <c r="AD77" t="s">
        <v>2392</v>
      </c>
      <c r="AE77">
        <v>3228</v>
      </c>
      <c r="AF77">
        <v>3000</v>
      </c>
      <c r="AG77">
        <v>795</v>
      </c>
      <c r="AH77">
        <v>0.265</v>
      </c>
    </row>
    <row r="78" ht="28.5" customHeight="true" spans="1:34">
      <c r="A78" t="s">
        <v>2393</v>
      </c>
      <c r="C78">
        <v>57</v>
      </c>
      <c r="D78">
        <v>57</v>
      </c>
      <c r="H78" t="s">
        <v>2394</v>
      </c>
      <c r="I78" t="s">
        <v>2393</v>
      </c>
      <c r="K78">
        <v>57</v>
      </c>
      <c r="L78">
        <v>57</v>
      </c>
      <c r="M78" t="s">
        <v>2395</v>
      </c>
      <c r="N78" t="s">
        <v>2396</v>
      </c>
      <c r="O78">
        <v>860</v>
      </c>
      <c r="P78">
        <v>237</v>
      </c>
      <c r="Q78">
        <v>98.57</v>
      </c>
      <c r="R78">
        <v>0.415907172995781</v>
      </c>
      <c r="U78" t="s">
        <v>2389</v>
      </c>
      <c r="V78" t="s">
        <v>2396</v>
      </c>
      <c r="W78">
        <v>860</v>
      </c>
      <c r="X78">
        <v>237</v>
      </c>
      <c r="Y78">
        <v>98.57</v>
      </c>
      <c r="Z78">
        <v>0.415907172995781</v>
      </c>
      <c r="AA78">
        <v>1195.57</v>
      </c>
      <c r="AC78" t="s">
        <v>2389</v>
      </c>
      <c r="AD78" t="s">
        <v>2396</v>
      </c>
      <c r="AE78">
        <v>860</v>
      </c>
      <c r="AF78">
        <v>237</v>
      </c>
      <c r="AG78">
        <v>98.57</v>
      </c>
      <c r="AH78">
        <v>0.415907172995781</v>
      </c>
    </row>
    <row r="79" ht="28.5" customHeight="true" spans="1:34">
      <c r="A79" t="s">
        <v>2371</v>
      </c>
      <c r="C79">
        <v>17286.41</v>
      </c>
      <c r="D79">
        <v>12553.3204</v>
      </c>
      <c r="E79">
        <v>9233.1804</v>
      </c>
      <c r="F79">
        <v>28341.1804</v>
      </c>
      <c r="G79">
        <f t="shared" ref="G79:G87" si="2">D79-E79</f>
        <v>3320.14</v>
      </c>
      <c r="H79" t="s">
        <v>2362</v>
      </c>
      <c r="I79" t="s">
        <v>2371</v>
      </c>
      <c r="K79">
        <v>17286.41</v>
      </c>
      <c r="L79">
        <v>12553.3204</v>
      </c>
      <c r="M79" t="s">
        <v>2397</v>
      </c>
      <c r="N79" t="s">
        <v>2398</v>
      </c>
      <c r="O79">
        <v>440.11</v>
      </c>
      <c r="P79">
        <v>9164.13</v>
      </c>
      <c r="Q79">
        <v>3739.466</v>
      </c>
      <c r="R79">
        <v>0.4080546653092</v>
      </c>
      <c r="U79" t="s">
        <v>2391</v>
      </c>
      <c r="V79" t="s">
        <v>2398</v>
      </c>
      <c r="W79">
        <v>440.11</v>
      </c>
      <c r="X79">
        <v>9164.13</v>
      </c>
      <c r="Y79">
        <v>3654.466</v>
      </c>
      <c r="Z79">
        <v>0.398779371309661</v>
      </c>
      <c r="AA79">
        <v>13258.706</v>
      </c>
      <c r="AC79" t="s">
        <v>2391</v>
      </c>
      <c r="AD79" t="s">
        <v>2398</v>
      </c>
      <c r="AE79">
        <v>440.11</v>
      </c>
      <c r="AF79">
        <v>9164.13</v>
      </c>
      <c r="AG79">
        <v>3654.466</v>
      </c>
      <c r="AH79">
        <v>0.398779371309661</v>
      </c>
    </row>
    <row r="80" ht="28.5" customHeight="true" spans="1:34">
      <c r="A80" t="s">
        <v>2373</v>
      </c>
      <c r="C80">
        <v>99076</v>
      </c>
      <c r="D80">
        <v>212981.604</v>
      </c>
      <c r="E80">
        <v>212981.604</v>
      </c>
      <c r="F80">
        <v>212981.604</v>
      </c>
      <c r="G80">
        <f t="shared" si="2"/>
        <v>0</v>
      </c>
      <c r="H80" t="s">
        <v>2366</v>
      </c>
      <c r="I80" t="s">
        <v>2373</v>
      </c>
      <c r="K80">
        <v>99076</v>
      </c>
      <c r="L80">
        <v>212981.604</v>
      </c>
      <c r="M80" t="s">
        <v>2399</v>
      </c>
      <c r="N80" t="s">
        <v>2400</v>
      </c>
      <c r="O80">
        <v>397114</v>
      </c>
      <c r="P80">
        <v>726074.11</v>
      </c>
      <c r="Q80">
        <v>856560.482755</v>
      </c>
      <c r="R80">
        <v>1.17971495052344</v>
      </c>
      <c r="U80" t="s">
        <v>2395</v>
      </c>
      <c r="V80" t="s">
        <v>2400</v>
      </c>
      <c r="W80">
        <v>397114</v>
      </c>
      <c r="X80">
        <v>726074.11</v>
      </c>
      <c r="Y80">
        <v>856560.482755</v>
      </c>
      <c r="Z80">
        <v>1.17971495052344</v>
      </c>
      <c r="AA80">
        <v>1979748.592755</v>
      </c>
      <c r="AC80" t="s">
        <v>2395</v>
      </c>
      <c r="AD80" t="s">
        <v>2400</v>
      </c>
      <c r="AE80">
        <v>397114</v>
      </c>
      <c r="AF80">
        <v>726074.11</v>
      </c>
      <c r="AG80">
        <v>856560.482755</v>
      </c>
      <c r="AH80">
        <v>1.17971495052344</v>
      </c>
    </row>
    <row r="81" ht="28.5" customHeight="true" spans="1:34">
      <c r="A81" t="s">
        <v>2375</v>
      </c>
      <c r="C81">
        <v>99076</v>
      </c>
      <c r="D81">
        <v>212981.604</v>
      </c>
      <c r="E81">
        <v>212981.604</v>
      </c>
      <c r="F81">
        <v>212981.604</v>
      </c>
      <c r="G81">
        <f t="shared" si="2"/>
        <v>0</v>
      </c>
      <c r="H81" t="s">
        <v>2370</v>
      </c>
      <c r="I81" t="s">
        <v>2375</v>
      </c>
      <c r="K81">
        <v>99076</v>
      </c>
      <c r="L81">
        <v>212981.604</v>
      </c>
      <c r="M81" t="s">
        <v>2401</v>
      </c>
      <c r="N81" t="s">
        <v>2402</v>
      </c>
      <c r="O81">
        <v>200966.15</v>
      </c>
      <c r="P81">
        <v>124267.24</v>
      </c>
      <c r="Q81">
        <v>240672.38</v>
      </c>
      <c r="R81">
        <v>1.93673231979724</v>
      </c>
      <c r="U81" t="s">
        <v>2397</v>
      </c>
      <c r="V81" t="s">
        <v>2402</v>
      </c>
      <c r="W81">
        <v>200966.15</v>
      </c>
      <c r="X81">
        <v>124267.24</v>
      </c>
      <c r="Y81">
        <v>252250.1</v>
      </c>
      <c r="Z81">
        <v>2.02990023758474</v>
      </c>
      <c r="AA81">
        <v>577483.49</v>
      </c>
      <c r="AC81" t="s">
        <v>2397</v>
      </c>
      <c r="AD81" t="s">
        <v>2402</v>
      </c>
      <c r="AE81">
        <v>200966.15</v>
      </c>
      <c r="AF81">
        <v>124267.24</v>
      </c>
      <c r="AG81">
        <v>252563.92</v>
      </c>
      <c r="AH81">
        <v>2.03242560146986</v>
      </c>
    </row>
    <row r="82" ht="28.5" customHeight="true" spans="1:34">
      <c r="A82" t="s">
        <v>2219</v>
      </c>
      <c r="B82">
        <v>2618094.3</v>
      </c>
      <c r="C82">
        <v>2814370.51</v>
      </c>
      <c r="D82" t="e">
        <f>'表20（原18）'!E17</f>
        <v>#REF!</v>
      </c>
      <c r="E82">
        <v>3141386.725786</v>
      </c>
      <c r="F82">
        <v>3143700.725786</v>
      </c>
      <c r="G82" t="e">
        <f t="shared" si="2"/>
        <v>#REF!</v>
      </c>
      <c r="H82" t="s">
        <v>2372</v>
      </c>
      <c r="I82" t="s">
        <v>2219</v>
      </c>
      <c r="J82">
        <v>2618094.3</v>
      </c>
      <c r="K82">
        <v>2814370.51</v>
      </c>
      <c r="L82">
        <v>3141386.725786</v>
      </c>
      <c r="M82" t="s">
        <v>2403</v>
      </c>
      <c r="N82" t="s">
        <v>2404</v>
      </c>
      <c r="O82">
        <v>149070.82</v>
      </c>
      <c r="P82">
        <v>246890.28</v>
      </c>
      <c r="Q82">
        <v>14890.26</v>
      </c>
      <c r="R82">
        <v>0.0603112443308825</v>
      </c>
      <c r="U82" t="s">
        <v>2399</v>
      </c>
      <c r="V82" t="s">
        <v>2404</v>
      </c>
      <c r="W82">
        <v>149070.82</v>
      </c>
      <c r="X82">
        <v>246890.28</v>
      </c>
      <c r="Y82">
        <v>4331.42</v>
      </c>
      <c r="Z82">
        <v>0.0175439065482853</v>
      </c>
      <c r="AA82">
        <v>400292.52</v>
      </c>
      <c r="AC82" t="s">
        <v>2399</v>
      </c>
      <c r="AD82" t="s">
        <v>2404</v>
      </c>
      <c r="AE82">
        <v>149070.82</v>
      </c>
      <c r="AF82">
        <v>246890.28</v>
      </c>
      <c r="AG82">
        <v>4284</v>
      </c>
      <c r="AH82">
        <v>0.0173518374234903</v>
      </c>
    </row>
    <row r="83" ht="28.5" customHeight="true" spans="1:34">
      <c r="A83" t="s">
        <v>2382</v>
      </c>
      <c r="B83">
        <v>30695.09</v>
      </c>
      <c r="C83">
        <v>30718.97</v>
      </c>
      <c r="D83">
        <v>27201.89</v>
      </c>
      <c r="E83">
        <v>27201.89</v>
      </c>
      <c r="F83">
        <v>27201.89</v>
      </c>
      <c r="G83">
        <f t="shared" si="2"/>
        <v>0</v>
      </c>
      <c r="H83" t="s">
        <v>2374</v>
      </c>
      <c r="I83" t="s">
        <v>2382</v>
      </c>
      <c r="J83">
        <v>30695.09</v>
      </c>
      <c r="K83">
        <v>30718.97</v>
      </c>
      <c r="L83">
        <v>27201.89</v>
      </c>
      <c r="M83" t="s">
        <v>2405</v>
      </c>
      <c r="N83" t="s">
        <v>2406</v>
      </c>
      <c r="O83">
        <v>46606.26</v>
      </c>
      <c r="P83">
        <v>44430.24</v>
      </c>
      <c r="Q83">
        <v>47033.88</v>
      </c>
      <c r="R83">
        <v>1.05860062876095</v>
      </c>
      <c r="U83" t="s">
        <v>2401</v>
      </c>
      <c r="V83" t="s">
        <v>2406</v>
      </c>
      <c r="W83">
        <v>46606.26</v>
      </c>
      <c r="X83">
        <v>44430.24</v>
      </c>
      <c r="Y83">
        <v>46015</v>
      </c>
      <c r="Z83">
        <v>1.03566849965249</v>
      </c>
      <c r="AA83">
        <v>137051.5</v>
      </c>
      <c r="AC83" t="s">
        <v>2401</v>
      </c>
      <c r="AD83" t="s">
        <v>2406</v>
      </c>
      <c r="AE83">
        <v>46606.26</v>
      </c>
      <c r="AF83">
        <v>44430.24</v>
      </c>
      <c r="AG83">
        <v>46015</v>
      </c>
      <c r="AH83">
        <v>1.03566849965249</v>
      </c>
    </row>
    <row r="84" ht="28.5" customHeight="true" spans="1:34">
      <c r="A84" t="s">
        <v>2384</v>
      </c>
      <c r="B84">
        <v>1139.91</v>
      </c>
      <c r="C84">
        <v>1506.65</v>
      </c>
      <c r="D84">
        <v>283.83</v>
      </c>
      <c r="E84">
        <v>283.83</v>
      </c>
      <c r="F84">
        <v>283.83</v>
      </c>
      <c r="G84">
        <f t="shared" si="2"/>
        <v>0</v>
      </c>
      <c r="H84" t="s">
        <v>2378</v>
      </c>
      <c r="I84" t="s">
        <v>2384</v>
      </c>
      <c r="J84">
        <v>1139.91</v>
      </c>
      <c r="K84">
        <v>1506.65</v>
      </c>
      <c r="L84">
        <v>283.83</v>
      </c>
      <c r="M84" t="s">
        <v>2407</v>
      </c>
      <c r="N84" t="s">
        <v>2408</v>
      </c>
      <c r="O84">
        <v>20024</v>
      </c>
      <c r="P84">
        <v>13634</v>
      </c>
      <c r="Q84">
        <v>20789.48</v>
      </c>
      <c r="R84">
        <v>1.52482616986944</v>
      </c>
      <c r="U84" t="s">
        <v>2403</v>
      </c>
      <c r="V84" t="s">
        <v>2408</v>
      </c>
      <c r="W84">
        <v>20024</v>
      </c>
      <c r="X84">
        <v>13634</v>
      </c>
      <c r="Y84">
        <v>20789.48</v>
      </c>
      <c r="Z84">
        <v>1.52482616986944</v>
      </c>
      <c r="AA84">
        <v>54447.48</v>
      </c>
      <c r="AC84" t="s">
        <v>2403</v>
      </c>
      <c r="AD84" t="s">
        <v>2408</v>
      </c>
      <c r="AE84">
        <v>20024</v>
      </c>
      <c r="AF84">
        <v>13634</v>
      </c>
      <c r="AG84">
        <v>20789.48</v>
      </c>
      <c r="AH84">
        <v>1.52482616986944</v>
      </c>
    </row>
    <row r="85" ht="28.5" customHeight="true" spans="1:34">
      <c r="A85" t="s">
        <v>2386</v>
      </c>
      <c r="B85">
        <v>8698.32</v>
      </c>
      <c r="C85">
        <v>9241.06</v>
      </c>
      <c r="D85">
        <v>7685</v>
      </c>
      <c r="E85">
        <v>7685</v>
      </c>
      <c r="F85">
        <v>7685</v>
      </c>
      <c r="G85">
        <f t="shared" si="2"/>
        <v>0</v>
      </c>
      <c r="H85" t="s">
        <v>2381</v>
      </c>
      <c r="I85" t="s">
        <v>2386</v>
      </c>
      <c r="J85">
        <v>8698.32</v>
      </c>
      <c r="K85">
        <v>9241.06</v>
      </c>
      <c r="L85">
        <v>7685</v>
      </c>
      <c r="M85" t="s">
        <v>2409</v>
      </c>
      <c r="N85" t="s">
        <v>2410</v>
      </c>
      <c r="O85">
        <v>11068</v>
      </c>
      <c r="P85">
        <v>6014</v>
      </c>
      <c r="Q85">
        <v>6892</v>
      </c>
      <c r="R85">
        <v>1.14599268373794</v>
      </c>
      <c r="U85" t="s">
        <v>2405</v>
      </c>
      <c r="V85" t="s">
        <v>2410</v>
      </c>
      <c r="W85">
        <v>11068</v>
      </c>
      <c r="X85">
        <v>6014</v>
      </c>
      <c r="Y85">
        <v>6892</v>
      </c>
      <c r="Z85">
        <v>1.14599268373794</v>
      </c>
      <c r="AA85">
        <v>23974</v>
      </c>
      <c r="AC85" t="s">
        <v>2405</v>
      </c>
      <c r="AD85" t="s">
        <v>2410</v>
      </c>
      <c r="AE85">
        <v>11068</v>
      </c>
      <c r="AF85">
        <v>6014</v>
      </c>
      <c r="AG85">
        <v>6892</v>
      </c>
      <c r="AH85">
        <v>1.14599268373794</v>
      </c>
    </row>
    <row r="86" ht="28.5" customHeight="true" spans="1:34">
      <c r="A86" t="s">
        <v>2390</v>
      </c>
      <c r="B86">
        <v>23460.55</v>
      </c>
      <c r="C86">
        <v>17774.09</v>
      </c>
      <c r="D86">
        <v>13568.376</v>
      </c>
      <c r="E86">
        <v>13568.376</v>
      </c>
      <c r="F86">
        <v>13388.376</v>
      </c>
      <c r="G86">
        <f t="shared" si="2"/>
        <v>0</v>
      </c>
      <c r="H86" t="s">
        <v>2383</v>
      </c>
      <c r="I86" t="s">
        <v>2390</v>
      </c>
      <c r="J86">
        <v>23460.55</v>
      </c>
      <c r="K86">
        <v>17774.09</v>
      </c>
      <c r="L86">
        <v>13568.376</v>
      </c>
      <c r="M86" t="s">
        <v>2411</v>
      </c>
      <c r="N86" t="s">
        <v>2412</v>
      </c>
      <c r="O86">
        <v>8956</v>
      </c>
      <c r="P86">
        <v>7620</v>
      </c>
      <c r="Q86">
        <v>13897.48</v>
      </c>
      <c r="R86">
        <v>1.82381627296588</v>
      </c>
      <c r="U86" t="s">
        <v>2407</v>
      </c>
      <c r="V86" t="s">
        <v>2412</v>
      </c>
      <c r="W86">
        <v>8956</v>
      </c>
      <c r="X86">
        <v>7620</v>
      </c>
      <c r="Y86">
        <v>13897.48</v>
      </c>
      <c r="Z86">
        <v>1.82381627296588</v>
      </c>
      <c r="AA86">
        <v>30473.48</v>
      </c>
      <c r="AC86" t="s">
        <v>2407</v>
      </c>
      <c r="AD86" t="s">
        <v>2412</v>
      </c>
      <c r="AE86">
        <v>8956</v>
      </c>
      <c r="AF86">
        <v>7620</v>
      </c>
      <c r="AG86">
        <v>13897.48</v>
      </c>
      <c r="AH86">
        <v>1.82381627296588</v>
      </c>
    </row>
    <row r="87" ht="28.5" customHeight="true" spans="1:34">
      <c r="A87" t="s">
        <v>2392</v>
      </c>
      <c r="B87">
        <v>3228</v>
      </c>
      <c r="C87">
        <v>3000</v>
      </c>
      <c r="D87">
        <v>795</v>
      </c>
      <c r="E87">
        <v>795</v>
      </c>
      <c r="F87">
        <v>795</v>
      </c>
      <c r="G87">
        <f t="shared" si="2"/>
        <v>0</v>
      </c>
      <c r="H87" t="s">
        <v>2385</v>
      </c>
      <c r="I87" t="s">
        <v>2392</v>
      </c>
      <c r="J87">
        <v>3228</v>
      </c>
      <c r="K87">
        <v>3000</v>
      </c>
      <c r="L87">
        <v>795</v>
      </c>
      <c r="M87" t="s">
        <v>2413</v>
      </c>
      <c r="N87" t="s">
        <v>2414</v>
      </c>
      <c r="O87">
        <v>157775</v>
      </c>
      <c r="P87">
        <v>144396</v>
      </c>
      <c r="Q87">
        <v>158955</v>
      </c>
      <c r="R87">
        <v>1.10082689271171</v>
      </c>
      <c r="U87" t="s">
        <v>2409</v>
      </c>
      <c r="V87" t="s">
        <v>2414</v>
      </c>
      <c r="W87">
        <v>157775</v>
      </c>
      <c r="X87">
        <v>144396</v>
      </c>
      <c r="Y87">
        <v>158955</v>
      </c>
      <c r="Z87">
        <v>1.10082689271171</v>
      </c>
      <c r="AA87">
        <v>461126</v>
      </c>
      <c r="AC87" t="s">
        <v>2409</v>
      </c>
      <c r="AD87" t="s">
        <v>2414</v>
      </c>
      <c r="AE87">
        <v>157775</v>
      </c>
      <c r="AF87">
        <v>144396</v>
      </c>
      <c r="AG87">
        <v>158955</v>
      </c>
      <c r="AH87">
        <v>1.10082689271171</v>
      </c>
    </row>
    <row r="88" ht="28.5" customHeight="true" spans="4:34">
      <c r="D88">
        <v>47</v>
      </c>
      <c r="H88" t="s">
        <v>2415</v>
      </c>
      <c r="I88" t="s">
        <v>2416</v>
      </c>
      <c r="J88">
        <v>10000</v>
      </c>
      <c r="K88">
        <v>47</v>
      </c>
      <c r="L88">
        <v>47</v>
      </c>
      <c r="M88" t="s">
        <v>2417</v>
      </c>
      <c r="N88" t="s">
        <v>2418</v>
      </c>
      <c r="O88">
        <v>157575</v>
      </c>
      <c r="P88">
        <v>104496</v>
      </c>
      <c r="Q88">
        <v>157225</v>
      </c>
      <c r="R88">
        <v>1.50460304700658</v>
      </c>
      <c r="U88" t="s">
        <v>2411</v>
      </c>
      <c r="V88" t="s">
        <v>2418</v>
      </c>
      <c r="W88">
        <v>157575</v>
      </c>
      <c r="X88">
        <v>104496</v>
      </c>
      <c r="Y88">
        <v>157225</v>
      </c>
      <c r="Z88">
        <v>1.50460304700658</v>
      </c>
      <c r="AA88">
        <v>419296</v>
      </c>
      <c r="AC88" t="s">
        <v>2411</v>
      </c>
      <c r="AD88" t="s">
        <v>2418</v>
      </c>
      <c r="AE88">
        <v>157575</v>
      </c>
      <c r="AF88">
        <v>104496</v>
      </c>
      <c r="AG88">
        <v>157225</v>
      </c>
      <c r="AH88">
        <v>1.50460304700658</v>
      </c>
    </row>
    <row r="89" ht="28.5" customHeight="true" spans="1:34">
      <c r="A89" t="s">
        <v>2396</v>
      </c>
      <c r="B89">
        <v>860</v>
      </c>
      <c r="C89">
        <v>237</v>
      </c>
      <c r="D89">
        <v>98.57</v>
      </c>
      <c r="E89">
        <v>98.57</v>
      </c>
      <c r="F89">
        <v>98.57</v>
      </c>
      <c r="G89">
        <f t="shared" ref="G89:G112" si="3">D89-E89</f>
        <v>0</v>
      </c>
      <c r="H89" t="s">
        <v>2389</v>
      </c>
      <c r="I89" t="s">
        <v>2396</v>
      </c>
      <c r="J89">
        <v>860</v>
      </c>
      <c r="K89">
        <v>237</v>
      </c>
      <c r="L89">
        <v>98.57</v>
      </c>
      <c r="M89" t="s">
        <v>2419</v>
      </c>
      <c r="N89" t="s">
        <v>2420</v>
      </c>
      <c r="O89">
        <v>78538</v>
      </c>
      <c r="P89">
        <v>164122</v>
      </c>
      <c r="Q89">
        <v>187568</v>
      </c>
      <c r="R89">
        <v>1.14285714285714</v>
      </c>
      <c r="U89" t="s">
        <v>2413</v>
      </c>
      <c r="V89" t="s">
        <v>2420</v>
      </c>
      <c r="W89">
        <v>78538</v>
      </c>
      <c r="X89">
        <v>164122</v>
      </c>
      <c r="Y89">
        <v>186668</v>
      </c>
      <c r="Z89">
        <v>1.13737341733588</v>
      </c>
      <c r="AA89">
        <v>429328</v>
      </c>
      <c r="AC89" t="s">
        <v>2413</v>
      </c>
      <c r="AD89" t="s">
        <v>2420</v>
      </c>
      <c r="AE89">
        <v>78538</v>
      </c>
      <c r="AF89">
        <v>164122</v>
      </c>
      <c r="AG89">
        <v>186668</v>
      </c>
      <c r="AH89">
        <v>1.13737341733588</v>
      </c>
    </row>
    <row r="90" ht="28.5" customHeight="true" spans="1:34">
      <c r="A90" t="s">
        <v>2398</v>
      </c>
      <c r="B90">
        <v>440.11</v>
      </c>
      <c r="C90">
        <v>9164.13</v>
      </c>
      <c r="D90">
        <v>3692.466</v>
      </c>
      <c r="E90">
        <v>3739.466</v>
      </c>
      <c r="F90">
        <v>3654.466</v>
      </c>
      <c r="G90">
        <f t="shared" si="3"/>
        <v>-47</v>
      </c>
      <c r="H90" t="s">
        <v>2391</v>
      </c>
      <c r="I90" t="s">
        <v>2398</v>
      </c>
      <c r="J90">
        <v>440.11</v>
      </c>
      <c r="K90">
        <v>9164.13</v>
      </c>
      <c r="L90">
        <v>3692.466</v>
      </c>
      <c r="M90" t="s">
        <v>2421</v>
      </c>
      <c r="N90" t="s">
        <v>2422</v>
      </c>
      <c r="O90">
        <v>15500</v>
      </c>
      <c r="P90">
        <v>15500</v>
      </c>
      <c r="Q90">
        <v>15500</v>
      </c>
      <c r="R90">
        <v>1</v>
      </c>
      <c r="U90" t="s">
        <v>2417</v>
      </c>
      <c r="V90" t="s">
        <v>2422</v>
      </c>
      <c r="W90">
        <v>15500</v>
      </c>
      <c r="X90">
        <v>15500</v>
      </c>
      <c r="Y90">
        <v>15500</v>
      </c>
      <c r="Z90">
        <v>1</v>
      </c>
      <c r="AA90">
        <v>46500</v>
      </c>
      <c r="AC90" t="s">
        <v>2417</v>
      </c>
      <c r="AD90" t="s">
        <v>2422</v>
      </c>
      <c r="AE90">
        <v>15500</v>
      </c>
      <c r="AF90">
        <v>15500</v>
      </c>
      <c r="AG90">
        <v>15500</v>
      </c>
      <c r="AH90">
        <v>1</v>
      </c>
    </row>
    <row r="91" ht="28.5" customHeight="true" spans="1:34">
      <c r="A91" t="s">
        <v>2400</v>
      </c>
      <c r="B91">
        <v>397114</v>
      </c>
      <c r="C91">
        <v>726074.11</v>
      </c>
      <c r="D91">
        <v>856560.482755</v>
      </c>
      <c r="E91">
        <v>856560.482755</v>
      </c>
      <c r="F91">
        <v>856560.482755</v>
      </c>
      <c r="G91">
        <f t="shared" si="3"/>
        <v>0</v>
      </c>
      <c r="H91" t="s">
        <v>2395</v>
      </c>
      <c r="I91" t="s">
        <v>2400</v>
      </c>
      <c r="J91">
        <v>397114</v>
      </c>
      <c r="K91">
        <v>726074.11</v>
      </c>
      <c r="L91">
        <v>856560.482755</v>
      </c>
      <c r="M91" t="s">
        <v>2423</v>
      </c>
      <c r="N91" t="s">
        <v>2424</v>
      </c>
      <c r="O91">
        <v>59704</v>
      </c>
      <c r="P91">
        <v>42.28</v>
      </c>
      <c r="Q91">
        <v>596.16</v>
      </c>
      <c r="R91">
        <v>14.1002838221381</v>
      </c>
      <c r="U91" t="s">
        <v>2419</v>
      </c>
      <c r="V91" t="s">
        <v>2424</v>
      </c>
      <c r="W91">
        <v>59704</v>
      </c>
      <c r="X91">
        <v>42.28</v>
      </c>
      <c r="Y91">
        <v>840.25</v>
      </c>
      <c r="Z91">
        <v>19.8734626300851</v>
      </c>
      <c r="AA91">
        <v>60586.53</v>
      </c>
      <c r="AC91" t="s">
        <v>2419</v>
      </c>
      <c r="AD91" t="s">
        <v>2424</v>
      </c>
      <c r="AE91">
        <v>59704</v>
      </c>
      <c r="AF91">
        <v>42.28</v>
      </c>
      <c r="AG91">
        <v>840.25</v>
      </c>
      <c r="AH91">
        <v>19.8734626300851</v>
      </c>
    </row>
    <row r="92" ht="28.5" customHeight="true" spans="1:34">
      <c r="A92" t="s">
        <v>2402</v>
      </c>
      <c r="B92">
        <v>200966.15</v>
      </c>
      <c r="C92">
        <v>124267.24</v>
      </c>
      <c r="D92">
        <v>235761.76</v>
      </c>
      <c r="E92">
        <v>240672.38</v>
      </c>
      <c r="F92">
        <v>252563.92</v>
      </c>
      <c r="G92">
        <f t="shared" si="3"/>
        <v>-4910.62</v>
      </c>
      <c r="H92" t="s">
        <v>2397</v>
      </c>
      <c r="I92" t="s">
        <v>2402</v>
      </c>
      <c r="J92">
        <v>200966.15</v>
      </c>
      <c r="K92">
        <v>124267.24</v>
      </c>
      <c r="L92">
        <v>235761.76</v>
      </c>
      <c r="M92" t="s">
        <v>2425</v>
      </c>
      <c r="N92" t="s">
        <v>2426</v>
      </c>
      <c r="O92">
        <v>13</v>
      </c>
      <c r="P92">
        <v>145975.86</v>
      </c>
      <c r="Q92">
        <v>169581.84</v>
      </c>
      <c r="R92">
        <v>1.16171153230404</v>
      </c>
      <c r="U92" t="s">
        <v>2421</v>
      </c>
      <c r="V92" t="s">
        <v>2426</v>
      </c>
      <c r="W92">
        <v>13</v>
      </c>
      <c r="X92">
        <v>145975.86</v>
      </c>
      <c r="Y92">
        <v>169237.75</v>
      </c>
      <c r="Z92">
        <v>1.15935436174173</v>
      </c>
      <c r="AA92">
        <v>315226.61</v>
      </c>
      <c r="AC92" t="s">
        <v>2421</v>
      </c>
      <c r="AD92" t="s">
        <v>2426</v>
      </c>
      <c r="AE92">
        <v>13</v>
      </c>
      <c r="AF92">
        <v>145975.86</v>
      </c>
      <c r="AG92">
        <v>168737.75</v>
      </c>
      <c r="AH92">
        <v>1.15592913787252</v>
      </c>
    </row>
    <row r="93" ht="28.5" customHeight="true" spans="1:34">
      <c r="A93" t="s">
        <v>2404</v>
      </c>
      <c r="B93">
        <v>149070.82</v>
      </c>
      <c r="C93">
        <v>246890.28</v>
      </c>
      <c r="D93">
        <v>19800.88</v>
      </c>
      <c r="E93">
        <v>14890.26</v>
      </c>
      <c r="F93">
        <v>4284</v>
      </c>
      <c r="G93">
        <f t="shared" si="3"/>
        <v>4910.62</v>
      </c>
      <c r="H93" t="s">
        <v>2399</v>
      </c>
      <c r="I93" t="s">
        <v>2404</v>
      </c>
      <c r="J93">
        <v>149070.82</v>
      </c>
      <c r="K93">
        <v>246890.28</v>
      </c>
      <c r="L93">
        <v>19800.88</v>
      </c>
      <c r="M93" t="s">
        <v>2427</v>
      </c>
      <c r="N93" t="s">
        <v>2428</v>
      </c>
      <c r="O93">
        <v>76704</v>
      </c>
      <c r="P93">
        <v>82838</v>
      </c>
      <c r="Q93">
        <v>109144</v>
      </c>
      <c r="R93">
        <v>1.3175595741085</v>
      </c>
      <c r="U93" t="s">
        <v>2423</v>
      </c>
      <c r="V93" t="s">
        <v>2428</v>
      </c>
      <c r="W93">
        <v>76704</v>
      </c>
      <c r="X93">
        <v>82838</v>
      </c>
      <c r="Y93">
        <v>109144</v>
      </c>
      <c r="Z93">
        <v>1.3175595741085</v>
      </c>
      <c r="AA93">
        <v>268686</v>
      </c>
      <c r="AC93" t="s">
        <v>2423</v>
      </c>
      <c r="AD93" t="s">
        <v>2428</v>
      </c>
      <c r="AE93">
        <v>76704</v>
      </c>
      <c r="AF93">
        <v>82838</v>
      </c>
      <c r="AG93">
        <v>109144</v>
      </c>
      <c r="AH93">
        <v>1.3175595741085</v>
      </c>
    </row>
    <row r="94" ht="28.5" customHeight="true" spans="1:34">
      <c r="A94" t="s">
        <v>2406</v>
      </c>
      <c r="B94">
        <v>46606.26</v>
      </c>
      <c r="C94">
        <v>44430.24</v>
      </c>
      <c r="D94">
        <v>47033.88</v>
      </c>
      <c r="E94">
        <v>47033.88</v>
      </c>
      <c r="F94">
        <v>46015</v>
      </c>
      <c r="G94">
        <f t="shared" si="3"/>
        <v>0</v>
      </c>
      <c r="H94" t="s">
        <v>2401</v>
      </c>
      <c r="I94" t="s">
        <v>2406</v>
      </c>
      <c r="J94">
        <v>46606.26</v>
      </c>
      <c r="K94">
        <v>44430.24</v>
      </c>
      <c r="L94">
        <v>47033.88</v>
      </c>
      <c r="M94" t="s">
        <v>2429</v>
      </c>
      <c r="N94" t="s">
        <v>2430</v>
      </c>
      <c r="O94">
        <v>157</v>
      </c>
      <c r="P94">
        <v>157</v>
      </c>
      <c r="Q94">
        <v>100</v>
      </c>
      <c r="R94">
        <v>0.636942675159236</v>
      </c>
      <c r="U94" t="s">
        <v>2425</v>
      </c>
      <c r="V94" t="s">
        <v>2430</v>
      </c>
      <c r="W94">
        <v>157</v>
      </c>
      <c r="X94">
        <v>157</v>
      </c>
      <c r="Y94">
        <v>100</v>
      </c>
      <c r="Z94">
        <v>0.636942675159236</v>
      </c>
      <c r="AA94">
        <v>414</v>
      </c>
      <c r="AC94" t="s">
        <v>2425</v>
      </c>
      <c r="AD94" t="s">
        <v>2430</v>
      </c>
      <c r="AE94">
        <v>157</v>
      </c>
      <c r="AF94">
        <v>157</v>
      </c>
      <c r="AG94">
        <v>157</v>
      </c>
      <c r="AH94">
        <v>1</v>
      </c>
    </row>
    <row r="95" ht="28.5" customHeight="true" spans="1:34">
      <c r="A95" t="s">
        <v>2408</v>
      </c>
      <c r="B95">
        <v>20024</v>
      </c>
      <c r="C95">
        <v>13634</v>
      </c>
      <c r="D95">
        <v>20789.48</v>
      </c>
      <c r="E95">
        <v>20789.48</v>
      </c>
      <c r="F95">
        <v>20789.48</v>
      </c>
      <c r="G95">
        <f t="shared" si="3"/>
        <v>0</v>
      </c>
      <c r="H95" t="s">
        <v>2403</v>
      </c>
      <c r="I95" t="s">
        <v>2408</v>
      </c>
      <c r="J95">
        <v>20024</v>
      </c>
      <c r="K95">
        <v>13634</v>
      </c>
      <c r="L95">
        <v>20789.48</v>
      </c>
      <c r="M95" t="s">
        <v>2431</v>
      </c>
      <c r="N95" t="s">
        <v>2432</v>
      </c>
      <c r="O95">
        <v>73945</v>
      </c>
      <c r="P95">
        <v>80088</v>
      </c>
      <c r="Q95">
        <v>104762</v>
      </c>
      <c r="R95">
        <v>1.30808610528419</v>
      </c>
      <c r="U95" t="s">
        <v>2427</v>
      </c>
      <c r="V95" t="s">
        <v>2432</v>
      </c>
      <c r="W95">
        <v>73945</v>
      </c>
      <c r="X95">
        <v>80088</v>
      </c>
      <c r="Y95">
        <v>104762</v>
      </c>
      <c r="Z95">
        <v>1.30808610528419</v>
      </c>
      <c r="AA95">
        <v>258795</v>
      </c>
      <c r="AC95" t="s">
        <v>2427</v>
      </c>
      <c r="AD95" t="s">
        <v>2432</v>
      </c>
      <c r="AE95">
        <v>73945</v>
      </c>
      <c r="AF95">
        <v>80088</v>
      </c>
      <c r="AG95">
        <v>104762</v>
      </c>
      <c r="AH95">
        <v>1.30808610528419</v>
      </c>
    </row>
    <row r="96" ht="28.5" customHeight="true" spans="1:34">
      <c r="A96" t="s">
        <v>2410</v>
      </c>
      <c r="B96">
        <v>11068</v>
      </c>
      <c r="C96">
        <v>6014</v>
      </c>
      <c r="D96">
        <v>6892</v>
      </c>
      <c r="E96">
        <v>6892</v>
      </c>
      <c r="F96">
        <v>6892</v>
      </c>
      <c r="G96">
        <f t="shared" si="3"/>
        <v>0</v>
      </c>
      <c r="H96" t="s">
        <v>2405</v>
      </c>
      <c r="I96" t="s">
        <v>2410</v>
      </c>
      <c r="J96">
        <v>11068</v>
      </c>
      <c r="K96">
        <v>6014</v>
      </c>
      <c r="L96">
        <v>6892</v>
      </c>
      <c r="M96" t="s">
        <v>2433</v>
      </c>
      <c r="N96" t="s">
        <v>2434</v>
      </c>
      <c r="O96">
        <v>2563</v>
      </c>
      <c r="P96">
        <v>2593</v>
      </c>
      <c r="Q96">
        <v>4225</v>
      </c>
      <c r="R96">
        <v>1.62938681064404</v>
      </c>
      <c r="U96" t="s">
        <v>2429</v>
      </c>
      <c r="V96" t="s">
        <v>2434</v>
      </c>
      <c r="W96">
        <v>2563</v>
      </c>
      <c r="X96">
        <v>2593</v>
      </c>
      <c r="Y96">
        <v>4225</v>
      </c>
      <c r="Z96">
        <v>1.62938681064404</v>
      </c>
      <c r="AA96">
        <v>9381</v>
      </c>
      <c r="AC96" t="s">
        <v>2429</v>
      </c>
      <c r="AD96" t="s">
        <v>2434</v>
      </c>
      <c r="AE96">
        <v>2563</v>
      </c>
      <c r="AF96">
        <v>2593</v>
      </c>
      <c r="AG96">
        <v>4225</v>
      </c>
      <c r="AH96">
        <v>1.62938681064404</v>
      </c>
    </row>
    <row r="97" ht="24" customHeight="true" spans="1:34">
      <c r="A97" t="s">
        <v>2412</v>
      </c>
      <c r="B97">
        <v>8956</v>
      </c>
      <c r="C97">
        <v>7620</v>
      </c>
      <c r="D97">
        <v>13897.48</v>
      </c>
      <c r="E97">
        <v>13897.48</v>
      </c>
      <c r="F97">
        <v>13897.48</v>
      </c>
      <c r="G97">
        <f t="shared" si="3"/>
        <v>0</v>
      </c>
      <c r="H97" t="s">
        <v>2407</v>
      </c>
      <c r="I97" t="s">
        <v>2412</v>
      </c>
      <c r="J97">
        <v>8956</v>
      </c>
      <c r="K97">
        <v>7620</v>
      </c>
      <c r="L97">
        <v>13897.48</v>
      </c>
      <c r="M97" t="s">
        <v>2435</v>
      </c>
      <c r="N97" t="s">
        <v>2436</v>
      </c>
      <c r="O97">
        <v>24895.97</v>
      </c>
      <c r="P97">
        <v>79341.9</v>
      </c>
      <c r="Q97">
        <v>42628.53</v>
      </c>
      <c r="R97">
        <v>0.537276394943907</v>
      </c>
      <c r="U97" t="s">
        <v>2431</v>
      </c>
      <c r="V97" t="s">
        <v>2436</v>
      </c>
      <c r="W97">
        <v>24895.97</v>
      </c>
      <c r="X97">
        <v>79341.9</v>
      </c>
      <c r="Y97">
        <v>42628.53</v>
      </c>
      <c r="Z97">
        <v>0.537276394943907</v>
      </c>
      <c r="AA97">
        <v>146866.4</v>
      </c>
      <c r="AC97" t="s">
        <v>2431</v>
      </c>
      <c r="AD97" t="s">
        <v>2436</v>
      </c>
      <c r="AE97">
        <v>24895.97</v>
      </c>
      <c r="AF97">
        <v>79341.9</v>
      </c>
      <c r="AG97">
        <v>42628.53</v>
      </c>
      <c r="AH97">
        <v>0.537276394943907</v>
      </c>
    </row>
    <row r="98" ht="24" customHeight="true" spans="1:34">
      <c r="A98" t="s">
        <v>2414</v>
      </c>
      <c r="B98">
        <v>157775</v>
      </c>
      <c r="C98">
        <v>144396</v>
      </c>
      <c r="D98">
        <v>158955</v>
      </c>
      <c r="E98">
        <v>158955</v>
      </c>
      <c r="F98">
        <v>158955</v>
      </c>
      <c r="G98">
        <f t="shared" si="3"/>
        <v>0</v>
      </c>
      <c r="H98" t="s">
        <v>2409</v>
      </c>
      <c r="I98" t="s">
        <v>2414</v>
      </c>
      <c r="J98">
        <v>157775</v>
      </c>
      <c r="K98">
        <v>144396</v>
      </c>
      <c r="L98">
        <v>158955</v>
      </c>
      <c r="M98" t="s">
        <v>2437</v>
      </c>
      <c r="N98" t="s">
        <v>2438</v>
      </c>
      <c r="O98">
        <v>1500</v>
      </c>
      <c r="P98">
        <v>5608</v>
      </c>
      <c r="Q98">
        <v>110</v>
      </c>
      <c r="R98">
        <v>0.0196148359486448</v>
      </c>
      <c r="U98" t="s">
        <v>2439</v>
      </c>
      <c r="V98" t="s">
        <v>2440</v>
      </c>
      <c r="W98">
        <v>10250</v>
      </c>
      <c r="X98">
        <v>36900</v>
      </c>
      <c r="Y98">
        <v>955.53</v>
      </c>
      <c r="Z98">
        <v>0.0258951219512195</v>
      </c>
      <c r="AA98">
        <v>48105.53</v>
      </c>
      <c r="AC98" t="s">
        <v>2439</v>
      </c>
      <c r="AD98" t="s">
        <v>2440</v>
      </c>
      <c r="AE98">
        <v>10250</v>
      </c>
      <c r="AF98">
        <v>36900</v>
      </c>
      <c r="AG98">
        <v>955.53</v>
      </c>
      <c r="AH98">
        <v>0.0258951219512195</v>
      </c>
    </row>
    <row r="99" ht="24" customHeight="true" spans="1:34">
      <c r="A99" t="s">
        <v>2418</v>
      </c>
      <c r="B99">
        <v>157575</v>
      </c>
      <c r="C99">
        <v>104496</v>
      </c>
      <c r="D99">
        <v>157225</v>
      </c>
      <c r="E99">
        <v>157225</v>
      </c>
      <c r="F99">
        <v>157225</v>
      </c>
      <c r="G99">
        <f t="shared" si="3"/>
        <v>0</v>
      </c>
      <c r="H99" t="s">
        <v>2411</v>
      </c>
      <c r="I99" t="s">
        <v>2418</v>
      </c>
      <c r="J99">
        <v>157575</v>
      </c>
      <c r="K99">
        <v>104496</v>
      </c>
      <c r="L99">
        <v>157225</v>
      </c>
      <c r="M99" t="s">
        <v>2441</v>
      </c>
      <c r="N99" t="s">
        <v>2442</v>
      </c>
      <c r="O99">
        <v>6145.97</v>
      </c>
      <c r="P99">
        <v>9470.9</v>
      </c>
      <c r="Q99">
        <v>885.53</v>
      </c>
      <c r="R99">
        <v>0.0935000897485983</v>
      </c>
      <c r="U99" t="s">
        <v>2433</v>
      </c>
      <c r="V99" t="s">
        <v>2438</v>
      </c>
      <c r="W99">
        <v>1500</v>
      </c>
      <c r="X99">
        <v>5608</v>
      </c>
      <c r="Y99">
        <v>110</v>
      </c>
      <c r="Z99">
        <v>0.0196148359486448</v>
      </c>
      <c r="AA99">
        <v>7218</v>
      </c>
      <c r="AC99" t="s">
        <v>2433</v>
      </c>
      <c r="AD99" t="s">
        <v>2438</v>
      </c>
      <c r="AE99">
        <v>1500</v>
      </c>
      <c r="AF99">
        <v>5608</v>
      </c>
      <c r="AG99">
        <v>110</v>
      </c>
      <c r="AH99">
        <v>0.0196148359486448</v>
      </c>
    </row>
    <row r="100" ht="24" customHeight="true" spans="1:34">
      <c r="A100" t="s">
        <v>2420</v>
      </c>
      <c r="B100">
        <v>78538</v>
      </c>
      <c r="C100">
        <v>164122</v>
      </c>
      <c r="D100">
        <v>187568</v>
      </c>
      <c r="E100">
        <v>187568</v>
      </c>
      <c r="F100">
        <v>186668</v>
      </c>
      <c r="G100">
        <f t="shared" si="3"/>
        <v>0</v>
      </c>
      <c r="H100" t="s">
        <v>2413</v>
      </c>
      <c r="I100" t="s">
        <v>2420</v>
      </c>
      <c r="J100">
        <v>78538</v>
      </c>
      <c r="K100">
        <v>164122</v>
      </c>
      <c r="L100">
        <v>187568</v>
      </c>
      <c r="M100" t="s">
        <v>2443</v>
      </c>
      <c r="N100" t="s">
        <v>2444</v>
      </c>
      <c r="P100">
        <v>200</v>
      </c>
      <c r="Q100">
        <v>41633</v>
      </c>
      <c r="R100">
        <v>208.165</v>
      </c>
      <c r="U100" t="s">
        <v>2437</v>
      </c>
      <c r="V100" t="s">
        <v>2444</v>
      </c>
      <c r="X100">
        <v>200</v>
      </c>
      <c r="Y100">
        <v>41563</v>
      </c>
      <c r="Z100">
        <v>207.815</v>
      </c>
      <c r="AA100">
        <v>41763</v>
      </c>
      <c r="AC100" t="s">
        <v>2437</v>
      </c>
      <c r="AD100" t="s">
        <v>2444</v>
      </c>
      <c r="AF100">
        <v>200</v>
      </c>
      <c r="AG100">
        <v>41563</v>
      </c>
      <c r="AH100">
        <v>207.815</v>
      </c>
    </row>
    <row r="101" ht="24" customHeight="true" spans="1:34">
      <c r="A101" t="s">
        <v>2422</v>
      </c>
      <c r="B101">
        <v>15500</v>
      </c>
      <c r="C101">
        <v>15500</v>
      </c>
      <c r="D101">
        <v>15500</v>
      </c>
      <c r="E101">
        <v>15500</v>
      </c>
      <c r="F101">
        <v>15500</v>
      </c>
      <c r="G101">
        <f t="shared" si="3"/>
        <v>0</v>
      </c>
      <c r="H101" t="s">
        <v>2417</v>
      </c>
      <c r="I101" t="s">
        <v>2422</v>
      </c>
      <c r="J101">
        <v>15500</v>
      </c>
      <c r="K101">
        <v>15500</v>
      </c>
      <c r="L101">
        <v>15500</v>
      </c>
      <c r="M101" t="s">
        <v>2445</v>
      </c>
      <c r="N101" t="s">
        <v>2446</v>
      </c>
      <c r="O101">
        <v>27160.62</v>
      </c>
      <c r="P101">
        <v>30950.77</v>
      </c>
      <c r="Q101">
        <v>41401.750531</v>
      </c>
      <c r="R101">
        <v>1.3376646374549</v>
      </c>
      <c r="U101" t="s">
        <v>2441</v>
      </c>
      <c r="V101" t="s">
        <v>2446</v>
      </c>
      <c r="W101">
        <v>27160.62</v>
      </c>
      <c r="X101">
        <v>30950.77</v>
      </c>
      <c r="Y101">
        <v>41401.750531</v>
      </c>
      <c r="Z101">
        <v>1.3376646374549</v>
      </c>
      <c r="AA101">
        <v>99513.140531</v>
      </c>
      <c r="AC101" t="s">
        <v>2441</v>
      </c>
      <c r="AD101" t="s">
        <v>2446</v>
      </c>
      <c r="AE101">
        <v>27160.62</v>
      </c>
      <c r="AF101">
        <v>30950.77</v>
      </c>
      <c r="AG101">
        <v>41401.750531</v>
      </c>
      <c r="AH101">
        <v>1.3376646374549</v>
      </c>
    </row>
    <row r="102" ht="24" customHeight="true" spans="1:34">
      <c r="A102" t="s">
        <v>2424</v>
      </c>
      <c r="B102">
        <v>59704</v>
      </c>
      <c r="C102">
        <v>42.28</v>
      </c>
      <c r="D102">
        <v>596.16</v>
      </c>
      <c r="E102">
        <v>596.16</v>
      </c>
      <c r="F102">
        <v>840.25</v>
      </c>
      <c r="G102">
        <f t="shared" si="3"/>
        <v>0</v>
      </c>
      <c r="H102" t="s">
        <v>2419</v>
      </c>
      <c r="I102" t="s">
        <v>2424</v>
      </c>
      <c r="J102">
        <v>59704</v>
      </c>
      <c r="K102">
        <v>42.28</v>
      </c>
      <c r="L102">
        <v>596.16</v>
      </c>
      <c r="M102" t="s">
        <v>2447</v>
      </c>
      <c r="N102" t="s">
        <v>2448</v>
      </c>
      <c r="O102">
        <v>1001.6</v>
      </c>
      <c r="P102">
        <v>1055.02</v>
      </c>
      <c r="Q102">
        <v>677.78</v>
      </c>
      <c r="R102">
        <v>0.642433318799644</v>
      </c>
      <c r="U102" t="s">
        <v>2445</v>
      </c>
      <c r="V102" t="s">
        <v>2449</v>
      </c>
      <c r="W102">
        <v>24809.2</v>
      </c>
      <c r="X102">
        <v>28122.93</v>
      </c>
      <c r="Y102">
        <v>38517.020531</v>
      </c>
      <c r="Z102">
        <v>1.36959486550655</v>
      </c>
      <c r="AA102">
        <v>91449.150531</v>
      </c>
      <c r="AC102" t="s">
        <v>2445</v>
      </c>
      <c r="AD102" t="s">
        <v>2449</v>
      </c>
      <c r="AE102">
        <v>24809.2</v>
      </c>
      <c r="AF102">
        <v>28122.93</v>
      </c>
      <c r="AG102">
        <v>6378.020531</v>
      </c>
      <c r="AH102">
        <v>0.226790755124022</v>
      </c>
    </row>
    <row r="103" ht="24" customHeight="true" spans="1:34">
      <c r="A103" t="s">
        <v>2426</v>
      </c>
      <c r="B103">
        <v>13</v>
      </c>
      <c r="C103">
        <v>145975.86</v>
      </c>
      <c r="D103">
        <v>169581.84</v>
      </c>
      <c r="E103">
        <v>169581.84</v>
      </c>
      <c r="F103">
        <v>168737.75</v>
      </c>
      <c r="G103">
        <f t="shared" si="3"/>
        <v>0</v>
      </c>
      <c r="H103" t="s">
        <v>2421</v>
      </c>
      <c r="I103" t="s">
        <v>2426</v>
      </c>
      <c r="J103">
        <v>13</v>
      </c>
      <c r="K103">
        <v>145975.86</v>
      </c>
      <c r="L103">
        <v>169581.84</v>
      </c>
      <c r="M103" t="s">
        <v>2450</v>
      </c>
      <c r="N103" t="s">
        <v>2449</v>
      </c>
      <c r="O103">
        <v>24809.2</v>
      </c>
      <c r="P103">
        <v>28122.93</v>
      </c>
      <c r="Q103">
        <v>38642.950531</v>
      </c>
      <c r="R103">
        <v>1.37407270618673</v>
      </c>
      <c r="U103" t="s">
        <v>2447</v>
      </c>
      <c r="V103" t="s">
        <v>2451</v>
      </c>
      <c r="W103">
        <v>10500</v>
      </c>
      <c r="X103">
        <v>20500</v>
      </c>
      <c r="Y103">
        <v>20500</v>
      </c>
      <c r="Z103">
        <v>1</v>
      </c>
      <c r="AA103">
        <v>51500</v>
      </c>
      <c r="AC103" t="s">
        <v>2447</v>
      </c>
      <c r="AD103" t="s">
        <v>2451</v>
      </c>
      <c r="AE103">
        <v>10500</v>
      </c>
      <c r="AF103">
        <v>20500</v>
      </c>
      <c r="AG103">
        <v>20500</v>
      </c>
      <c r="AH103">
        <v>1</v>
      </c>
    </row>
    <row r="104" ht="27" customHeight="true" spans="1:34">
      <c r="A104" t="s">
        <v>2428</v>
      </c>
      <c r="B104">
        <v>76704</v>
      </c>
      <c r="C104">
        <v>82838</v>
      </c>
      <c r="D104">
        <v>109144</v>
      </c>
      <c r="E104">
        <v>109144</v>
      </c>
      <c r="F104">
        <v>109144</v>
      </c>
      <c r="G104">
        <f t="shared" si="3"/>
        <v>0</v>
      </c>
      <c r="H104" t="s">
        <v>2423</v>
      </c>
      <c r="I104" t="s">
        <v>2428</v>
      </c>
      <c r="J104">
        <v>76704</v>
      </c>
      <c r="K104">
        <v>82838</v>
      </c>
      <c r="L104">
        <v>109144</v>
      </c>
      <c r="M104" t="s">
        <v>2452</v>
      </c>
      <c r="N104" t="s">
        <v>2451</v>
      </c>
      <c r="O104">
        <v>10500</v>
      </c>
      <c r="P104">
        <v>20500</v>
      </c>
      <c r="Q104">
        <v>20500</v>
      </c>
      <c r="R104">
        <v>1</v>
      </c>
      <c r="U104" t="s">
        <v>2450</v>
      </c>
      <c r="V104" t="s">
        <v>2453</v>
      </c>
      <c r="W104">
        <v>10000</v>
      </c>
      <c r="X104">
        <v>20000</v>
      </c>
      <c r="Y104">
        <v>396</v>
      </c>
      <c r="Z104">
        <v>0.0198</v>
      </c>
      <c r="AA104">
        <v>30396</v>
      </c>
      <c r="AC104" t="s">
        <v>2450</v>
      </c>
      <c r="AD104" t="s">
        <v>2453</v>
      </c>
      <c r="AE104">
        <v>10000</v>
      </c>
      <c r="AF104">
        <v>20000</v>
      </c>
      <c r="AG104">
        <v>396</v>
      </c>
      <c r="AH104">
        <v>0.0198</v>
      </c>
    </row>
    <row r="105" ht="27" customHeight="true" spans="1:34">
      <c r="A105" t="s">
        <v>2430</v>
      </c>
      <c r="B105">
        <v>157</v>
      </c>
      <c r="C105">
        <v>157</v>
      </c>
      <c r="D105">
        <v>100</v>
      </c>
      <c r="E105">
        <v>100</v>
      </c>
      <c r="F105">
        <v>157</v>
      </c>
      <c r="G105">
        <f t="shared" si="3"/>
        <v>0</v>
      </c>
      <c r="H105" t="s">
        <v>2425</v>
      </c>
      <c r="I105" t="s">
        <v>2430</v>
      </c>
      <c r="J105">
        <v>157</v>
      </c>
      <c r="K105">
        <v>157</v>
      </c>
      <c r="L105">
        <v>100</v>
      </c>
      <c r="M105" t="s">
        <v>2454</v>
      </c>
      <c r="N105" t="s">
        <v>2453</v>
      </c>
      <c r="O105">
        <v>10000</v>
      </c>
      <c r="P105">
        <v>20000</v>
      </c>
      <c r="Q105">
        <v>396</v>
      </c>
      <c r="R105">
        <v>0.0198</v>
      </c>
      <c r="U105" t="s">
        <v>2452</v>
      </c>
      <c r="V105" t="s">
        <v>2455</v>
      </c>
      <c r="W105">
        <v>1543.74</v>
      </c>
      <c r="X105">
        <v>1462.19</v>
      </c>
      <c r="Y105">
        <v>1721.3</v>
      </c>
      <c r="Z105">
        <v>1.1772067925509</v>
      </c>
      <c r="AA105">
        <v>4727.23</v>
      </c>
      <c r="AC105" t="s">
        <v>2452</v>
      </c>
      <c r="AD105" t="s">
        <v>2455</v>
      </c>
      <c r="AE105">
        <v>1543.74</v>
      </c>
      <c r="AF105">
        <v>1462.19</v>
      </c>
      <c r="AG105">
        <v>1721.3</v>
      </c>
      <c r="AH105">
        <v>1.1772067925509</v>
      </c>
    </row>
    <row r="106" ht="27" customHeight="true" spans="1:34">
      <c r="A106" t="s">
        <v>2432</v>
      </c>
      <c r="B106">
        <v>73945</v>
      </c>
      <c r="C106">
        <v>80088</v>
      </c>
      <c r="D106">
        <v>104762</v>
      </c>
      <c r="E106">
        <v>104762</v>
      </c>
      <c r="F106">
        <v>104762</v>
      </c>
      <c r="G106">
        <f t="shared" si="3"/>
        <v>0</v>
      </c>
      <c r="H106" t="s">
        <v>2427</v>
      </c>
      <c r="I106" t="s">
        <v>2432</v>
      </c>
      <c r="J106">
        <v>73945</v>
      </c>
      <c r="K106">
        <v>80088</v>
      </c>
      <c r="L106">
        <v>104762</v>
      </c>
      <c r="M106" t="s">
        <v>2456</v>
      </c>
      <c r="N106" t="s">
        <v>2455</v>
      </c>
      <c r="O106">
        <v>1543.74</v>
      </c>
      <c r="P106">
        <v>1462.19</v>
      </c>
      <c r="Q106">
        <v>1721.3</v>
      </c>
      <c r="R106">
        <v>1.1772067925509</v>
      </c>
      <c r="U106" t="s">
        <v>2454</v>
      </c>
      <c r="V106" t="s">
        <v>2457</v>
      </c>
      <c r="W106">
        <v>597</v>
      </c>
      <c r="X106">
        <v>554.24</v>
      </c>
      <c r="Y106">
        <v>568</v>
      </c>
      <c r="Z106">
        <v>1.02482678983834</v>
      </c>
      <c r="AA106">
        <v>1719.24</v>
      </c>
      <c r="AC106" t="s">
        <v>2454</v>
      </c>
      <c r="AD106" t="s">
        <v>2457</v>
      </c>
      <c r="AE106">
        <v>597</v>
      </c>
      <c r="AF106">
        <v>554.24</v>
      </c>
      <c r="AG106">
        <v>568</v>
      </c>
      <c r="AH106">
        <v>1.02482678983834</v>
      </c>
    </row>
    <row r="107" ht="27" customHeight="true" spans="1:34">
      <c r="A107" t="s">
        <v>2434</v>
      </c>
      <c r="B107">
        <v>2563</v>
      </c>
      <c r="C107">
        <v>2593</v>
      </c>
      <c r="D107">
        <v>4225</v>
      </c>
      <c r="E107">
        <v>4225</v>
      </c>
      <c r="F107">
        <v>4225</v>
      </c>
      <c r="G107">
        <f t="shared" si="3"/>
        <v>0</v>
      </c>
      <c r="H107" t="s">
        <v>2429</v>
      </c>
      <c r="I107" t="s">
        <v>2434</v>
      </c>
      <c r="J107">
        <v>2563</v>
      </c>
      <c r="K107">
        <v>2593</v>
      </c>
      <c r="L107">
        <v>4225</v>
      </c>
      <c r="M107" t="s">
        <v>2458</v>
      </c>
      <c r="N107" t="s">
        <v>2457</v>
      </c>
      <c r="O107">
        <v>597</v>
      </c>
      <c r="P107">
        <v>554.24</v>
      </c>
      <c r="Q107">
        <v>614.33</v>
      </c>
      <c r="R107">
        <v>1.10841873556582</v>
      </c>
      <c r="U107" t="s">
        <v>2456</v>
      </c>
      <c r="V107" t="s">
        <v>2459</v>
      </c>
      <c r="W107">
        <v>3540</v>
      </c>
      <c r="X107">
        <v>458194</v>
      </c>
      <c r="Y107">
        <v>654336</v>
      </c>
      <c r="Z107">
        <v>1.42807631701856</v>
      </c>
      <c r="AA107">
        <v>1116070</v>
      </c>
      <c r="AC107" t="s">
        <v>2456</v>
      </c>
      <c r="AD107" t="s">
        <v>2459</v>
      </c>
      <c r="AE107">
        <v>3540</v>
      </c>
      <c r="AF107">
        <v>458194</v>
      </c>
      <c r="AG107">
        <v>4936</v>
      </c>
      <c r="AH107">
        <v>0.0107727294552089</v>
      </c>
    </row>
    <row r="108" ht="27" customHeight="true" spans="1:34">
      <c r="A108" t="s">
        <v>2436</v>
      </c>
      <c r="B108">
        <v>24895.97</v>
      </c>
      <c r="C108">
        <v>79341.9</v>
      </c>
      <c r="D108">
        <v>42628.53</v>
      </c>
      <c r="E108">
        <v>42628.53</v>
      </c>
      <c r="F108">
        <v>42628.53</v>
      </c>
      <c r="G108">
        <f t="shared" si="3"/>
        <v>0</v>
      </c>
      <c r="H108" t="s">
        <v>2431</v>
      </c>
      <c r="I108" t="s">
        <v>2436</v>
      </c>
      <c r="J108">
        <v>24895.97</v>
      </c>
      <c r="K108">
        <v>79341.9</v>
      </c>
      <c r="L108">
        <v>42628.53</v>
      </c>
      <c r="M108" t="s">
        <v>2460</v>
      </c>
      <c r="N108" t="s">
        <v>2459</v>
      </c>
      <c r="O108">
        <v>3540</v>
      </c>
      <c r="P108">
        <v>458194</v>
      </c>
      <c r="Q108">
        <v>654336</v>
      </c>
      <c r="R108">
        <v>1.42807631701856</v>
      </c>
      <c r="U108" t="s">
        <v>2458</v>
      </c>
      <c r="V108" t="s">
        <v>2461</v>
      </c>
      <c r="W108">
        <v>3540</v>
      </c>
      <c r="X108">
        <v>113173.5</v>
      </c>
      <c r="Y108">
        <v>144876</v>
      </c>
      <c r="Z108">
        <v>1.28012299699135</v>
      </c>
      <c r="AA108">
        <v>261589.5</v>
      </c>
      <c r="AC108" t="s">
        <v>2458</v>
      </c>
      <c r="AD108" t="s">
        <v>2461</v>
      </c>
      <c r="AE108">
        <v>3540</v>
      </c>
      <c r="AF108">
        <v>113173.5</v>
      </c>
      <c r="AG108">
        <v>4936</v>
      </c>
      <c r="AH108">
        <v>0.0436144503792849</v>
      </c>
    </row>
    <row r="109" ht="27" customHeight="true" spans="1:34">
      <c r="A109" t="s">
        <v>2438</v>
      </c>
      <c r="B109">
        <v>1500</v>
      </c>
      <c r="C109">
        <v>5608</v>
      </c>
      <c r="D109">
        <v>110</v>
      </c>
      <c r="E109">
        <v>110</v>
      </c>
      <c r="F109">
        <v>955.53</v>
      </c>
      <c r="G109">
        <f t="shared" si="3"/>
        <v>0</v>
      </c>
      <c r="H109" t="s">
        <v>2433</v>
      </c>
      <c r="I109" t="s">
        <v>2438</v>
      </c>
      <c r="J109">
        <v>1500</v>
      </c>
      <c r="K109">
        <v>5608</v>
      </c>
      <c r="L109">
        <v>110</v>
      </c>
      <c r="M109" t="s">
        <v>2462</v>
      </c>
      <c r="N109" t="s">
        <v>2461</v>
      </c>
      <c r="O109">
        <v>3540</v>
      </c>
      <c r="P109">
        <v>113173.5</v>
      </c>
      <c r="Q109">
        <v>144876</v>
      </c>
      <c r="R109">
        <v>1.28012299699135</v>
      </c>
      <c r="U109" t="s">
        <v>2460</v>
      </c>
      <c r="V109" t="s">
        <v>2463</v>
      </c>
      <c r="X109">
        <v>345020.5</v>
      </c>
      <c r="Y109">
        <v>509460</v>
      </c>
      <c r="Z109">
        <v>1.4766079117038</v>
      </c>
      <c r="AA109">
        <v>854480.5</v>
      </c>
      <c r="AC109" t="s">
        <v>2462</v>
      </c>
      <c r="AD109" t="s">
        <v>2464</v>
      </c>
      <c r="AE109">
        <v>12499.33</v>
      </c>
      <c r="AF109">
        <v>15628.26</v>
      </c>
      <c r="AG109">
        <v>2989.49</v>
      </c>
      <c r="AH109">
        <v>0.191287449786477</v>
      </c>
    </row>
    <row r="110" ht="27" customHeight="true" spans="1:34">
      <c r="A110" t="s">
        <v>2442</v>
      </c>
      <c r="B110">
        <v>6145.97</v>
      </c>
      <c r="C110">
        <v>9470.9</v>
      </c>
      <c r="D110">
        <v>885.53</v>
      </c>
      <c r="E110">
        <v>885.53</v>
      </c>
      <c r="F110">
        <v>110</v>
      </c>
      <c r="G110">
        <f t="shared" si="3"/>
        <v>0</v>
      </c>
      <c r="H110" t="s">
        <v>2435</v>
      </c>
      <c r="I110" t="s">
        <v>2442</v>
      </c>
      <c r="J110">
        <v>6145.97</v>
      </c>
      <c r="K110">
        <v>9470.9</v>
      </c>
      <c r="L110">
        <v>885.53</v>
      </c>
      <c r="M110" t="s">
        <v>2465</v>
      </c>
      <c r="N110" t="s">
        <v>2463</v>
      </c>
      <c r="P110">
        <v>345020.5</v>
      </c>
      <c r="Q110">
        <v>509460</v>
      </c>
      <c r="R110">
        <v>1.4766079117038</v>
      </c>
      <c r="U110" t="s">
        <v>2462</v>
      </c>
      <c r="V110" t="s">
        <v>2464</v>
      </c>
      <c r="W110">
        <v>12499.33</v>
      </c>
      <c r="X110">
        <v>15628.26</v>
      </c>
      <c r="Y110">
        <v>2989.49</v>
      </c>
      <c r="Z110">
        <v>0.191287449786477</v>
      </c>
      <c r="AA110">
        <v>31117.08</v>
      </c>
      <c r="AC110" t="s">
        <v>2466</v>
      </c>
      <c r="AD110" t="s">
        <v>2467</v>
      </c>
      <c r="AE110">
        <v>2000</v>
      </c>
      <c r="AF110">
        <v>2000</v>
      </c>
      <c r="AG110">
        <v>2000</v>
      </c>
      <c r="AH110">
        <v>1</v>
      </c>
    </row>
    <row r="111" ht="27" customHeight="true" spans="1:34">
      <c r="A111" t="s">
        <v>2444</v>
      </c>
      <c r="C111">
        <v>200</v>
      </c>
      <c r="D111">
        <v>41633</v>
      </c>
      <c r="E111">
        <v>41633</v>
      </c>
      <c r="F111">
        <v>41563</v>
      </c>
      <c r="G111">
        <f t="shared" si="3"/>
        <v>0</v>
      </c>
      <c r="H111" t="s">
        <v>2437</v>
      </c>
      <c r="I111" t="s">
        <v>2444</v>
      </c>
      <c r="K111">
        <v>200</v>
      </c>
      <c r="L111">
        <v>41633</v>
      </c>
      <c r="M111" t="s">
        <v>2466</v>
      </c>
      <c r="N111" t="s">
        <v>2464</v>
      </c>
      <c r="O111">
        <v>12499.33</v>
      </c>
      <c r="P111">
        <v>15628.26</v>
      </c>
      <c r="Q111">
        <v>2989.49</v>
      </c>
      <c r="R111">
        <v>0.191287449786477</v>
      </c>
      <c r="U111" t="s">
        <v>2466</v>
      </c>
      <c r="V111" t="s">
        <v>2467</v>
      </c>
      <c r="W111">
        <v>2000</v>
      </c>
      <c r="X111">
        <v>2000</v>
      </c>
      <c r="Y111">
        <v>2000</v>
      </c>
      <c r="Z111">
        <v>1</v>
      </c>
      <c r="AA111">
        <v>6000</v>
      </c>
      <c r="AC111" t="s">
        <v>2468</v>
      </c>
      <c r="AD111" t="s">
        <v>2469</v>
      </c>
      <c r="AE111">
        <v>2000</v>
      </c>
      <c r="AF111">
        <v>2000</v>
      </c>
      <c r="AG111">
        <v>2000</v>
      </c>
      <c r="AH111">
        <v>1</v>
      </c>
    </row>
    <row r="112" ht="27" customHeight="true" spans="1:34">
      <c r="A112" t="s">
        <v>2446</v>
      </c>
      <c r="B112">
        <v>27160.62</v>
      </c>
      <c r="C112">
        <v>30950.77</v>
      </c>
      <c r="D112">
        <v>41401.750531</v>
      </c>
      <c r="E112">
        <v>41401.750531</v>
      </c>
      <c r="F112">
        <v>41401.750531</v>
      </c>
      <c r="G112">
        <f t="shared" si="3"/>
        <v>0</v>
      </c>
      <c r="H112" t="s">
        <v>2441</v>
      </c>
      <c r="I112" t="s">
        <v>2446</v>
      </c>
      <c r="J112">
        <v>27160.62</v>
      </c>
      <c r="K112">
        <v>30950.77</v>
      </c>
      <c r="L112">
        <v>41401.750531</v>
      </c>
      <c r="M112" t="s">
        <v>2468</v>
      </c>
      <c r="N112" t="s">
        <v>2470</v>
      </c>
      <c r="O112">
        <v>12499.33</v>
      </c>
      <c r="P112">
        <v>15628.26</v>
      </c>
      <c r="Q112">
        <v>2989.49</v>
      </c>
      <c r="R112">
        <v>0.191287449786477</v>
      </c>
      <c r="U112" t="s">
        <v>2468</v>
      </c>
      <c r="V112" t="s">
        <v>2469</v>
      </c>
      <c r="W112">
        <v>2000</v>
      </c>
      <c r="X112">
        <v>2000</v>
      </c>
      <c r="Y112">
        <v>2000</v>
      </c>
      <c r="Z112">
        <v>1</v>
      </c>
      <c r="AA112">
        <v>6000</v>
      </c>
      <c r="AC112" t="s">
        <v>2471</v>
      </c>
      <c r="AD112" t="s">
        <v>2472</v>
      </c>
      <c r="AF112">
        <v>26611</v>
      </c>
      <c r="AG112">
        <v>36545</v>
      </c>
      <c r="AH112">
        <v>1.3733042726692</v>
      </c>
    </row>
    <row r="113" ht="27" customHeight="true" spans="1:34">
      <c r="A113" t="s">
        <v>2448</v>
      </c>
      <c r="B113">
        <v>1001.6</v>
      </c>
      <c r="C113">
        <v>1055.02</v>
      </c>
      <c r="D113">
        <v>677.78</v>
      </c>
      <c r="E113">
        <v>677.78</v>
      </c>
      <c r="H113" t="s">
        <v>2443</v>
      </c>
      <c r="I113" t="s">
        <v>2448</v>
      </c>
      <c r="J113">
        <v>1001.6</v>
      </c>
      <c r="K113">
        <v>1055.02</v>
      </c>
      <c r="L113">
        <v>677.78</v>
      </c>
      <c r="M113" t="s">
        <v>2471</v>
      </c>
      <c r="N113" t="s">
        <v>2467</v>
      </c>
      <c r="O113">
        <v>2000</v>
      </c>
      <c r="P113">
        <v>2000</v>
      </c>
      <c r="Q113">
        <v>2000</v>
      </c>
      <c r="R113">
        <v>1</v>
      </c>
      <c r="U113" t="s">
        <v>2471</v>
      </c>
      <c r="V113" t="s">
        <v>2472</v>
      </c>
      <c r="X113">
        <v>26611</v>
      </c>
      <c r="Y113">
        <v>36545</v>
      </c>
      <c r="Z113">
        <v>1.3733042726692</v>
      </c>
      <c r="AA113">
        <v>63156</v>
      </c>
      <c r="AC113" t="s">
        <v>2473</v>
      </c>
      <c r="AD113" t="s">
        <v>2474</v>
      </c>
      <c r="AF113">
        <v>26411</v>
      </c>
      <c r="AG113">
        <v>36345</v>
      </c>
      <c r="AH113">
        <v>1.37613115747227</v>
      </c>
    </row>
    <row r="114" ht="28.5" customHeight="true" spans="1:34">
      <c r="A114" t="s">
        <v>2449</v>
      </c>
      <c r="B114">
        <v>24809.2</v>
      </c>
      <c r="C114">
        <v>28122.93</v>
      </c>
      <c r="D114">
        <v>38642.950531</v>
      </c>
      <c r="E114">
        <v>38642.950531</v>
      </c>
      <c r="F114">
        <v>6378.020531</v>
      </c>
      <c r="G114">
        <f t="shared" ref="G114:G122" si="4">D114-E114</f>
        <v>0</v>
      </c>
      <c r="H114" t="s">
        <v>2445</v>
      </c>
      <c r="I114" t="s">
        <v>2449</v>
      </c>
      <c r="J114">
        <v>24809.2</v>
      </c>
      <c r="K114">
        <v>28122.93</v>
      </c>
      <c r="L114">
        <v>38642.950531</v>
      </c>
      <c r="M114" t="s">
        <v>2473</v>
      </c>
      <c r="N114" t="s">
        <v>2469</v>
      </c>
      <c r="O114">
        <v>2000</v>
      </c>
      <c r="P114">
        <v>2000</v>
      </c>
      <c r="Q114">
        <v>2000</v>
      </c>
      <c r="R114">
        <v>1</v>
      </c>
      <c r="U114" t="s">
        <v>2473</v>
      </c>
      <c r="V114" t="s">
        <v>2474</v>
      </c>
      <c r="X114">
        <v>26411</v>
      </c>
      <c r="Y114">
        <v>36345</v>
      </c>
      <c r="Z114">
        <v>1.37613115747227</v>
      </c>
      <c r="AA114">
        <v>62756</v>
      </c>
      <c r="AC114" t="s">
        <v>2475</v>
      </c>
      <c r="AD114" t="s">
        <v>2476</v>
      </c>
      <c r="AF114">
        <v>200</v>
      </c>
      <c r="AG114">
        <v>200</v>
      </c>
      <c r="AH114">
        <v>1</v>
      </c>
    </row>
    <row r="115" ht="28.5" customHeight="true" spans="1:34">
      <c r="A115" t="s">
        <v>2451</v>
      </c>
      <c r="B115">
        <v>10500</v>
      </c>
      <c r="C115">
        <v>20500</v>
      </c>
      <c r="D115">
        <v>20500</v>
      </c>
      <c r="E115">
        <v>20500</v>
      </c>
      <c r="F115">
        <v>20500</v>
      </c>
      <c r="G115">
        <f t="shared" si="4"/>
        <v>0</v>
      </c>
      <c r="H115" t="s">
        <v>2447</v>
      </c>
      <c r="I115" t="s">
        <v>2451</v>
      </c>
      <c r="J115">
        <v>10500</v>
      </c>
      <c r="K115">
        <v>20500</v>
      </c>
      <c r="L115">
        <v>20500</v>
      </c>
      <c r="M115" t="s">
        <v>2475</v>
      </c>
      <c r="N115" t="s">
        <v>2472</v>
      </c>
      <c r="P115">
        <v>26611</v>
      </c>
      <c r="Q115">
        <v>36545</v>
      </c>
      <c r="R115">
        <v>1.3733042726692</v>
      </c>
      <c r="U115" t="s">
        <v>2475</v>
      </c>
      <c r="V115" t="s">
        <v>2476</v>
      </c>
      <c r="X115">
        <v>200</v>
      </c>
      <c r="Y115">
        <v>200</v>
      </c>
      <c r="Z115">
        <v>1</v>
      </c>
      <c r="AA115">
        <v>400</v>
      </c>
      <c r="AC115" t="s">
        <v>2477</v>
      </c>
      <c r="AD115" t="s">
        <v>2478</v>
      </c>
      <c r="AE115">
        <v>65564</v>
      </c>
      <c r="AF115">
        <v>83270.72</v>
      </c>
      <c r="AG115">
        <v>104438.24</v>
      </c>
      <c r="AH115">
        <v>1.25420123664116</v>
      </c>
    </row>
    <row r="116" ht="28.5" customHeight="true" spans="1:34">
      <c r="A116" t="s">
        <v>2453</v>
      </c>
      <c r="B116">
        <v>10000</v>
      </c>
      <c r="C116">
        <v>20000</v>
      </c>
      <c r="D116">
        <v>396</v>
      </c>
      <c r="E116">
        <v>396</v>
      </c>
      <c r="F116">
        <v>396</v>
      </c>
      <c r="G116">
        <f t="shared" si="4"/>
        <v>0</v>
      </c>
      <c r="H116" t="s">
        <v>2450</v>
      </c>
      <c r="I116" t="s">
        <v>2453</v>
      </c>
      <c r="J116">
        <v>10000</v>
      </c>
      <c r="K116">
        <v>20000</v>
      </c>
      <c r="L116">
        <v>396</v>
      </c>
      <c r="M116" t="s">
        <v>2477</v>
      </c>
      <c r="N116" t="s">
        <v>2474</v>
      </c>
      <c r="P116">
        <v>26411</v>
      </c>
      <c r="Q116">
        <v>36345</v>
      </c>
      <c r="R116">
        <v>1.37613115747227</v>
      </c>
      <c r="U116" t="s">
        <v>2477</v>
      </c>
      <c r="V116" t="s">
        <v>2478</v>
      </c>
      <c r="W116">
        <v>65564</v>
      </c>
      <c r="X116">
        <v>83270.72</v>
      </c>
      <c r="Y116">
        <v>104438.24</v>
      </c>
      <c r="Z116">
        <v>1.25420123664116</v>
      </c>
      <c r="AA116">
        <v>253272.96</v>
      </c>
      <c r="AC116" t="s">
        <v>2479</v>
      </c>
      <c r="AD116" t="s">
        <v>2480</v>
      </c>
      <c r="AE116">
        <v>65564</v>
      </c>
      <c r="AF116">
        <v>83270.72</v>
      </c>
      <c r="AG116">
        <v>87975.34</v>
      </c>
      <c r="AH116">
        <v>1.05649789025482</v>
      </c>
    </row>
    <row r="117" ht="26.1" customHeight="true" spans="1:34">
      <c r="A117" t="s">
        <v>2455</v>
      </c>
      <c r="B117">
        <v>1543.74</v>
      </c>
      <c r="C117">
        <v>1462.19</v>
      </c>
      <c r="D117">
        <v>1721.3</v>
      </c>
      <c r="E117">
        <v>1721.3</v>
      </c>
      <c r="F117">
        <v>1721.3</v>
      </c>
      <c r="G117">
        <f t="shared" si="4"/>
        <v>0</v>
      </c>
      <c r="H117" t="s">
        <v>2452</v>
      </c>
      <c r="I117" t="s">
        <v>2455</v>
      </c>
      <c r="J117">
        <v>1543.74</v>
      </c>
      <c r="K117">
        <v>1462.19</v>
      </c>
      <c r="L117">
        <v>1721.3</v>
      </c>
      <c r="M117" t="s">
        <v>2479</v>
      </c>
      <c r="N117" t="s">
        <v>2476</v>
      </c>
      <c r="P117">
        <v>200</v>
      </c>
      <c r="Q117">
        <v>200</v>
      </c>
      <c r="R117">
        <v>1</v>
      </c>
      <c r="U117" t="s">
        <v>2479</v>
      </c>
      <c r="V117" t="s">
        <v>2480</v>
      </c>
      <c r="W117">
        <v>65564</v>
      </c>
      <c r="X117">
        <v>83270.72</v>
      </c>
      <c r="Y117">
        <v>104438.24</v>
      </c>
      <c r="Z117">
        <v>1.25420123664116</v>
      </c>
      <c r="AA117">
        <v>253272.96</v>
      </c>
      <c r="AC117" t="s">
        <v>1119</v>
      </c>
      <c r="AD117" t="s">
        <v>2481</v>
      </c>
      <c r="AE117">
        <v>1415369</v>
      </c>
      <c r="AF117">
        <v>769350</v>
      </c>
      <c r="AG117">
        <v>864433.1865</v>
      </c>
      <c r="AH117">
        <v>0.661648386950023</v>
      </c>
    </row>
    <row r="118" ht="26.1" customHeight="true" spans="1:34">
      <c r="A118" t="s">
        <v>2457</v>
      </c>
      <c r="B118">
        <v>597</v>
      </c>
      <c r="C118">
        <v>554.24</v>
      </c>
      <c r="D118">
        <v>614.33</v>
      </c>
      <c r="E118">
        <v>614.33</v>
      </c>
      <c r="F118">
        <v>568</v>
      </c>
      <c r="G118">
        <f t="shared" si="4"/>
        <v>0</v>
      </c>
      <c r="H118" t="s">
        <v>2454</v>
      </c>
      <c r="I118" t="s">
        <v>2457</v>
      </c>
      <c r="J118">
        <v>597</v>
      </c>
      <c r="K118">
        <v>554.24</v>
      </c>
      <c r="L118">
        <v>614.33</v>
      </c>
      <c r="M118" t="s">
        <v>1119</v>
      </c>
      <c r="N118" t="s">
        <v>2478</v>
      </c>
      <c r="O118">
        <v>65564</v>
      </c>
      <c r="P118">
        <v>83270.72</v>
      </c>
      <c r="Q118">
        <v>104438.24</v>
      </c>
      <c r="R118">
        <v>1.25420123664116</v>
      </c>
      <c r="U118" t="s">
        <v>1119</v>
      </c>
      <c r="V118" t="s">
        <v>2481</v>
      </c>
      <c r="W118">
        <v>1415369</v>
      </c>
      <c r="X118">
        <v>769350</v>
      </c>
      <c r="Y118">
        <v>509039.1865</v>
      </c>
      <c r="Z118">
        <v>0.661648386950023</v>
      </c>
      <c r="AA118">
        <v>2693758.1865</v>
      </c>
      <c r="AC118" t="s">
        <v>2482</v>
      </c>
      <c r="AD118" t="s">
        <v>2220</v>
      </c>
      <c r="AE118">
        <v>3089125.61</v>
      </c>
      <c r="AF118">
        <v>4225464.78</v>
      </c>
      <c r="AG118">
        <v>4648491.084191</v>
      </c>
      <c r="AH118">
        <v>1.07239292956336</v>
      </c>
    </row>
    <row r="119" ht="26.1" customHeight="true" spans="1:34">
      <c r="A119" t="s">
        <v>2459</v>
      </c>
      <c r="B119">
        <v>3540</v>
      </c>
      <c r="C119">
        <v>458194</v>
      </c>
      <c r="D119">
        <v>654336</v>
      </c>
      <c r="E119">
        <v>654336</v>
      </c>
      <c r="F119">
        <v>4936</v>
      </c>
      <c r="G119">
        <f t="shared" si="4"/>
        <v>0</v>
      </c>
      <c r="H119" t="s">
        <v>2456</v>
      </c>
      <c r="I119" t="s">
        <v>2459</v>
      </c>
      <c r="J119">
        <v>3540</v>
      </c>
      <c r="K119">
        <v>458194</v>
      </c>
      <c r="L119">
        <v>654336</v>
      </c>
      <c r="M119" t="s">
        <v>2482</v>
      </c>
      <c r="N119" t="s">
        <v>2480</v>
      </c>
      <c r="O119">
        <v>65564</v>
      </c>
      <c r="P119">
        <v>83270.72</v>
      </c>
      <c r="Q119">
        <v>104438.24</v>
      </c>
      <c r="R119">
        <v>1.25420123664116</v>
      </c>
      <c r="U119" t="s">
        <v>2482</v>
      </c>
      <c r="V119" t="s">
        <v>2220</v>
      </c>
      <c r="W119">
        <v>3089125.61</v>
      </c>
      <c r="X119">
        <v>4225464.78</v>
      </c>
      <c r="Y119">
        <v>4483681.024191</v>
      </c>
      <c r="Z119">
        <v>1.06110954833021</v>
      </c>
      <c r="AA119">
        <v>11798271.414191</v>
      </c>
      <c r="AC119" t="s">
        <v>2483</v>
      </c>
      <c r="AD119" t="s">
        <v>2484</v>
      </c>
      <c r="AE119">
        <v>25731</v>
      </c>
      <c r="AF119">
        <v>32861.13</v>
      </c>
      <c r="AG119">
        <v>13828.58</v>
      </c>
      <c r="AH119">
        <v>0.420818760645176</v>
      </c>
    </row>
    <row r="120" ht="26.1" customHeight="true" spans="1:34">
      <c r="A120" t="s">
        <v>2461</v>
      </c>
      <c r="B120">
        <v>3540</v>
      </c>
      <c r="C120">
        <v>113173.5</v>
      </c>
      <c r="D120">
        <v>144876</v>
      </c>
      <c r="E120">
        <v>144876</v>
      </c>
      <c r="F120">
        <v>4936</v>
      </c>
      <c r="G120">
        <f t="shared" si="4"/>
        <v>0</v>
      </c>
      <c r="H120" t="s">
        <v>2458</v>
      </c>
      <c r="I120" t="s">
        <v>2461</v>
      </c>
      <c r="J120">
        <v>3540</v>
      </c>
      <c r="K120">
        <v>113173.5</v>
      </c>
      <c r="L120">
        <v>144876</v>
      </c>
      <c r="M120" t="s">
        <v>2483</v>
      </c>
      <c r="N120" t="s">
        <v>2481</v>
      </c>
      <c r="O120">
        <v>1415369</v>
      </c>
      <c r="P120">
        <v>769350</v>
      </c>
      <c r="Q120">
        <v>861039.1865</v>
      </c>
      <c r="R120">
        <v>1.11917746994216</v>
      </c>
      <c r="U120" t="s">
        <v>2483</v>
      </c>
      <c r="V120" t="s">
        <v>2484</v>
      </c>
      <c r="W120">
        <v>25731</v>
      </c>
      <c r="X120">
        <v>32861.13</v>
      </c>
      <c r="Y120">
        <v>13828.58</v>
      </c>
      <c r="Z120">
        <v>0.420818760645176</v>
      </c>
      <c r="AA120">
        <v>72420.71</v>
      </c>
      <c r="AC120" t="s">
        <v>2485</v>
      </c>
      <c r="AD120" t="s">
        <v>2486</v>
      </c>
      <c r="AE120">
        <v>11296.46</v>
      </c>
      <c r="AF120">
        <v>17338.81</v>
      </c>
      <c r="AG120">
        <v>4546</v>
      </c>
      <c r="AH120">
        <v>0.262186389954097</v>
      </c>
    </row>
    <row r="121" ht="26.1" customHeight="true" spans="1:34">
      <c r="A121" t="s">
        <v>2463</v>
      </c>
      <c r="C121">
        <v>345020.5</v>
      </c>
      <c r="D121">
        <v>509460</v>
      </c>
      <c r="E121">
        <v>509460</v>
      </c>
      <c r="G121">
        <f t="shared" si="4"/>
        <v>0</v>
      </c>
      <c r="H121" t="s">
        <v>2460</v>
      </c>
      <c r="I121" t="s">
        <v>2463</v>
      </c>
      <c r="K121">
        <v>345020.5</v>
      </c>
      <c r="L121">
        <v>509460</v>
      </c>
      <c r="M121" t="s">
        <v>2485</v>
      </c>
      <c r="N121" t="s">
        <v>2220</v>
      </c>
      <c r="O121">
        <v>3089125.61</v>
      </c>
      <c r="P121">
        <v>4225464.78</v>
      </c>
      <c r="Q121">
        <v>4483681.024191</v>
      </c>
      <c r="R121">
        <v>1.06110954833021</v>
      </c>
      <c r="U121" t="s">
        <v>2485</v>
      </c>
      <c r="V121" t="s">
        <v>2486</v>
      </c>
      <c r="W121">
        <v>11296.46</v>
      </c>
      <c r="X121">
        <v>17338.81</v>
      </c>
      <c r="Y121">
        <v>4546</v>
      </c>
      <c r="Z121">
        <v>0.262186389954097</v>
      </c>
      <c r="AA121">
        <v>33181.27</v>
      </c>
      <c r="AC121" t="s">
        <v>2487</v>
      </c>
      <c r="AD121" t="s">
        <v>2488</v>
      </c>
      <c r="AE121">
        <v>108457.53</v>
      </c>
      <c r="AF121">
        <v>104373.31</v>
      </c>
      <c r="AG121">
        <v>118446.1863</v>
      </c>
      <c r="AH121">
        <v>1.13483213572512</v>
      </c>
    </row>
    <row r="122" ht="23.1" customHeight="true" spans="1:34">
      <c r="A122" t="s">
        <v>2464</v>
      </c>
      <c r="B122">
        <v>12499.33</v>
      </c>
      <c r="C122">
        <v>15628.26</v>
      </c>
      <c r="D122">
        <v>2989.49</v>
      </c>
      <c r="E122">
        <v>2989.49</v>
      </c>
      <c r="F122">
        <v>2989.49</v>
      </c>
      <c r="G122">
        <f t="shared" si="4"/>
        <v>0</v>
      </c>
      <c r="H122" t="s">
        <v>2462</v>
      </c>
      <c r="I122" t="s">
        <v>2464</v>
      </c>
      <c r="J122">
        <v>12499.33</v>
      </c>
      <c r="K122">
        <v>15628.26</v>
      </c>
      <c r="L122">
        <v>2989.49</v>
      </c>
      <c r="M122" t="s">
        <v>2487</v>
      </c>
      <c r="N122" t="s">
        <v>2484</v>
      </c>
      <c r="O122">
        <v>25731</v>
      </c>
      <c r="P122">
        <v>32861.13</v>
      </c>
      <c r="Q122">
        <v>13828.58</v>
      </c>
      <c r="R122">
        <v>0.420818760645176</v>
      </c>
      <c r="U122" t="s">
        <v>2487</v>
      </c>
      <c r="V122" t="s">
        <v>2488</v>
      </c>
      <c r="W122">
        <v>108457.53</v>
      </c>
      <c r="X122">
        <v>104373.31</v>
      </c>
      <c r="Y122">
        <v>118446.1863</v>
      </c>
      <c r="Z122">
        <v>1.13483213572512</v>
      </c>
      <c r="AA122">
        <v>331277.0263</v>
      </c>
      <c r="AC122" t="s">
        <v>2489</v>
      </c>
      <c r="AD122" t="s">
        <v>2490</v>
      </c>
      <c r="AE122">
        <v>14302</v>
      </c>
      <c r="AF122">
        <v>75035.46</v>
      </c>
      <c r="AG122">
        <v>10252.1863</v>
      </c>
      <c r="AH122">
        <v>0.136631218093419</v>
      </c>
    </row>
    <row r="123" ht="23.1" customHeight="true" spans="1:34">
      <c r="A123" t="s">
        <v>2470</v>
      </c>
      <c r="B123">
        <v>12499.33</v>
      </c>
      <c r="C123">
        <v>15628.26</v>
      </c>
      <c r="D123">
        <v>2989.49</v>
      </c>
      <c r="E123">
        <v>2989.49</v>
      </c>
      <c r="H123" t="s">
        <v>2465</v>
      </c>
      <c r="I123" t="s">
        <v>2470</v>
      </c>
      <c r="J123">
        <v>12499.33</v>
      </c>
      <c r="K123">
        <v>15628.26</v>
      </c>
      <c r="L123">
        <v>2989.49</v>
      </c>
      <c r="M123" t="s">
        <v>2489</v>
      </c>
      <c r="N123" t="s">
        <v>2486</v>
      </c>
      <c r="O123">
        <v>11296.46</v>
      </c>
      <c r="P123">
        <v>17338.81</v>
      </c>
      <c r="Q123">
        <v>4507.8</v>
      </c>
      <c r="R123">
        <v>0.259983239910928</v>
      </c>
      <c r="U123" t="s">
        <v>2489</v>
      </c>
      <c r="V123" t="s">
        <v>2490</v>
      </c>
      <c r="W123">
        <v>14302</v>
      </c>
      <c r="X123">
        <v>75035.46</v>
      </c>
      <c r="Y123">
        <v>10252.1863</v>
      </c>
      <c r="Z123">
        <v>0.136631218093419</v>
      </c>
      <c r="AA123">
        <v>99589.6463</v>
      </c>
      <c r="AC123" t="s">
        <v>2491</v>
      </c>
      <c r="AD123" t="s">
        <v>2492</v>
      </c>
      <c r="AE123">
        <v>70263.91</v>
      </c>
      <c r="AF123">
        <v>9176.4</v>
      </c>
      <c r="AG123">
        <v>108194</v>
      </c>
      <c r="AH123">
        <v>11.7904624907371</v>
      </c>
    </row>
    <row r="124" ht="23.1" customHeight="true" spans="1:34">
      <c r="A124" t="s">
        <v>2467</v>
      </c>
      <c r="B124">
        <v>2000</v>
      </c>
      <c r="C124">
        <v>2000</v>
      </c>
      <c r="D124">
        <v>2000</v>
      </c>
      <c r="E124">
        <v>2000</v>
      </c>
      <c r="F124">
        <v>2000</v>
      </c>
      <c r="G124">
        <f t="shared" ref="G124:G136" si="5">D124-E124</f>
        <v>0</v>
      </c>
      <c r="H124" t="s">
        <v>2466</v>
      </c>
      <c r="I124" t="s">
        <v>2467</v>
      </c>
      <c r="J124">
        <v>2000</v>
      </c>
      <c r="K124">
        <v>2000</v>
      </c>
      <c r="L124">
        <v>2000</v>
      </c>
      <c r="M124" t="s">
        <v>2493</v>
      </c>
      <c r="N124" t="s">
        <v>2488</v>
      </c>
      <c r="O124">
        <v>108457.53</v>
      </c>
      <c r="P124">
        <v>104373.31</v>
      </c>
      <c r="Q124">
        <v>118446.1863</v>
      </c>
      <c r="R124">
        <v>1.13483213572512</v>
      </c>
      <c r="U124" t="s">
        <v>2491</v>
      </c>
      <c r="V124" t="s">
        <v>2492</v>
      </c>
      <c r="W124">
        <v>70263.91</v>
      </c>
      <c r="X124">
        <v>9176.4</v>
      </c>
      <c r="Y124">
        <v>108194</v>
      </c>
      <c r="Z124">
        <v>11.7904624907371</v>
      </c>
      <c r="AA124">
        <v>187634.31</v>
      </c>
      <c r="AC124" t="s">
        <v>2494</v>
      </c>
      <c r="AD124" t="s">
        <v>2495</v>
      </c>
      <c r="AE124">
        <v>40730</v>
      </c>
      <c r="AF124">
        <v>722568.6</v>
      </c>
      <c r="AG124">
        <v>1126037.56</v>
      </c>
      <c r="AH124">
        <v>1.55838152944925</v>
      </c>
    </row>
    <row r="125" ht="23.1" customHeight="true" spans="1:34">
      <c r="A125" t="s">
        <v>2469</v>
      </c>
      <c r="B125">
        <v>2000</v>
      </c>
      <c r="C125">
        <v>2000</v>
      </c>
      <c r="D125">
        <v>2000</v>
      </c>
      <c r="E125">
        <v>2000</v>
      </c>
      <c r="F125">
        <v>2000</v>
      </c>
      <c r="G125">
        <f t="shared" si="5"/>
        <v>0</v>
      </c>
      <c r="H125" t="s">
        <v>2468</v>
      </c>
      <c r="I125" t="s">
        <v>2469</v>
      </c>
      <c r="J125">
        <v>2000</v>
      </c>
      <c r="K125">
        <v>2000</v>
      </c>
      <c r="L125">
        <v>2000</v>
      </c>
      <c r="M125" t="s">
        <v>2496</v>
      </c>
      <c r="N125" t="s">
        <v>2490</v>
      </c>
      <c r="O125">
        <v>14302</v>
      </c>
      <c r="P125">
        <v>75035.46</v>
      </c>
      <c r="Q125">
        <v>8972.9463</v>
      </c>
      <c r="R125">
        <v>0.119582745278033</v>
      </c>
      <c r="U125" t="s">
        <v>2494</v>
      </c>
      <c r="V125" t="s">
        <v>2495</v>
      </c>
      <c r="W125">
        <v>40730</v>
      </c>
      <c r="X125">
        <v>722568.6</v>
      </c>
      <c r="Y125">
        <v>934778.1</v>
      </c>
      <c r="Z125">
        <v>1.29368768584741</v>
      </c>
      <c r="AA125">
        <v>1698076.7</v>
      </c>
      <c r="AC125" t="s">
        <v>2497</v>
      </c>
      <c r="AD125" t="s">
        <v>2498</v>
      </c>
      <c r="AE125">
        <v>30730</v>
      </c>
      <c r="AF125">
        <v>722568.6</v>
      </c>
      <c r="AG125">
        <v>1126037.56</v>
      </c>
      <c r="AH125">
        <v>1.55838152944925</v>
      </c>
    </row>
    <row r="126" ht="23.1" customHeight="true" spans="1:34">
      <c r="A126" t="s">
        <v>2472</v>
      </c>
      <c r="C126">
        <v>26611</v>
      </c>
      <c r="D126">
        <v>36545</v>
      </c>
      <c r="E126">
        <v>36545</v>
      </c>
      <c r="F126">
        <v>36545</v>
      </c>
      <c r="G126">
        <f t="shared" si="5"/>
        <v>0</v>
      </c>
      <c r="H126" t="s">
        <v>2471</v>
      </c>
      <c r="I126" t="s">
        <v>2472</v>
      </c>
      <c r="K126">
        <v>26611</v>
      </c>
      <c r="L126">
        <v>36545</v>
      </c>
      <c r="M126" t="s">
        <v>2491</v>
      </c>
      <c r="N126" t="s">
        <v>2499</v>
      </c>
      <c r="O126">
        <v>18403</v>
      </c>
      <c r="P126">
        <v>13073</v>
      </c>
      <c r="Q126">
        <v>463299</v>
      </c>
      <c r="R126">
        <v>35.4393788724853</v>
      </c>
      <c r="U126" t="s">
        <v>2497</v>
      </c>
      <c r="V126" t="s">
        <v>2498</v>
      </c>
      <c r="W126">
        <v>30730</v>
      </c>
      <c r="X126">
        <v>722568.6</v>
      </c>
      <c r="Y126">
        <v>934778.1</v>
      </c>
      <c r="Z126">
        <v>1.29368768584741</v>
      </c>
      <c r="AA126">
        <v>1688076.7</v>
      </c>
      <c r="AC126" t="s">
        <v>2500</v>
      </c>
      <c r="AD126" t="s">
        <v>2501</v>
      </c>
      <c r="AE126">
        <v>180153.25</v>
      </c>
      <c r="AF126">
        <v>390693.82</v>
      </c>
      <c r="AG126">
        <v>379558.487891</v>
      </c>
      <c r="AH126">
        <v>0.971498571159892</v>
      </c>
    </row>
    <row r="127" ht="23.1" customHeight="true" spans="1:34">
      <c r="A127" t="s">
        <v>2474</v>
      </c>
      <c r="C127">
        <v>26411</v>
      </c>
      <c r="D127">
        <v>36345</v>
      </c>
      <c r="E127">
        <v>36345</v>
      </c>
      <c r="F127">
        <v>36345</v>
      </c>
      <c r="G127">
        <f t="shared" si="5"/>
        <v>0</v>
      </c>
      <c r="H127" t="s">
        <v>2473</v>
      </c>
      <c r="I127" t="s">
        <v>2474</v>
      </c>
      <c r="K127">
        <v>26411</v>
      </c>
      <c r="L127">
        <v>36345</v>
      </c>
      <c r="M127" t="s">
        <v>2494</v>
      </c>
      <c r="N127" t="s">
        <v>2502</v>
      </c>
      <c r="O127">
        <v>4435.62</v>
      </c>
      <c r="P127">
        <v>5051.55</v>
      </c>
      <c r="Q127">
        <v>6109.24</v>
      </c>
      <c r="R127">
        <v>1.20937929942295</v>
      </c>
      <c r="U127" t="s">
        <v>2500</v>
      </c>
      <c r="V127" t="s">
        <v>2501</v>
      </c>
      <c r="W127">
        <v>180153.25</v>
      </c>
      <c r="X127">
        <v>390693.82</v>
      </c>
      <c r="Y127">
        <v>379558.487891</v>
      </c>
      <c r="Z127">
        <v>0.971498571159892</v>
      </c>
      <c r="AA127">
        <v>950405.557891</v>
      </c>
      <c r="AC127" t="s">
        <v>2503</v>
      </c>
      <c r="AD127" t="s">
        <v>2504</v>
      </c>
      <c r="AE127">
        <v>14556.76</v>
      </c>
      <c r="AF127">
        <v>32599.6</v>
      </c>
      <c r="AG127">
        <v>30877.597891</v>
      </c>
      <c r="AH127">
        <v>0.947177201284678</v>
      </c>
    </row>
    <row r="128" ht="23.1" customHeight="true" spans="1:34">
      <c r="A128" t="s">
        <v>2476</v>
      </c>
      <c r="C128">
        <v>200</v>
      </c>
      <c r="D128">
        <v>200</v>
      </c>
      <c r="E128">
        <v>200</v>
      </c>
      <c r="F128">
        <v>200</v>
      </c>
      <c r="G128">
        <f t="shared" si="5"/>
        <v>0</v>
      </c>
      <c r="H128" t="s">
        <v>2475</v>
      </c>
      <c r="I128" t="s">
        <v>2476</v>
      </c>
      <c r="K128">
        <v>200</v>
      </c>
      <c r="L128">
        <v>200</v>
      </c>
      <c r="M128" t="s">
        <v>2497</v>
      </c>
      <c r="N128" t="s">
        <v>2492</v>
      </c>
      <c r="O128">
        <v>70263.91</v>
      </c>
      <c r="P128">
        <v>9176.4</v>
      </c>
      <c r="Q128">
        <v>99623</v>
      </c>
      <c r="R128">
        <v>10.8564360751493</v>
      </c>
      <c r="U128" t="s">
        <v>2503</v>
      </c>
      <c r="V128" t="s">
        <v>2504</v>
      </c>
      <c r="W128">
        <v>14556.76</v>
      </c>
      <c r="X128">
        <v>32599.6</v>
      </c>
      <c r="Y128">
        <v>30877.597891</v>
      </c>
      <c r="Z128">
        <v>0.947177201284678</v>
      </c>
      <c r="AA128">
        <v>78033.957891</v>
      </c>
      <c r="AC128" t="s">
        <v>2505</v>
      </c>
      <c r="AD128" t="s">
        <v>2506</v>
      </c>
      <c r="AE128">
        <v>62276</v>
      </c>
      <c r="AF128">
        <v>213764.6</v>
      </c>
      <c r="AG128">
        <v>74290</v>
      </c>
      <c r="AH128">
        <v>0.347531817709761</v>
      </c>
    </row>
    <row r="129" ht="24" customHeight="true" spans="1:34">
      <c r="A129" t="s">
        <v>2478</v>
      </c>
      <c r="B129">
        <v>65564</v>
      </c>
      <c r="C129">
        <v>83270.72</v>
      </c>
      <c r="D129">
        <v>104438.24</v>
      </c>
      <c r="E129">
        <v>104438.24</v>
      </c>
      <c r="F129">
        <v>104438.24</v>
      </c>
      <c r="G129">
        <f t="shared" si="5"/>
        <v>0</v>
      </c>
      <c r="H129" t="s">
        <v>2477</v>
      </c>
      <c r="I129" t="s">
        <v>2478</v>
      </c>
      <c r="J129">
        <v>65564</v>
      </c>
      <c r="K129">
        <v>83270.72</v>
      </c>
      <c r="L129">
        <v>104438.24</v>
      </c>
      <c r="M129" t="s">
        <v>2500</v>
      </c>
      <c r="N129" t="s">
        <v>2495</v>
      </c>
      <c r="O129">
        <v>40730</v>
      </c>
      <c r="P129">
        <v>722568.6</v>
      </c>
      <c r="Q129">
        <v>934778.1</v>
      </c>
      <c r="R129">
        <v>1.29368768584741</v>
      </c>
      <c r="U129" t="s">
        <v>2505</v>
      </c>
      <c r="V129" t="s">
        <v>2506</v>
      </c>
      <c r="W129">
        <v>62276</v>
      </c>
      <c r="X129">
        <v>213764.6</v>
      </c>
      <c r="Y129">
        <v>74290</v>
      </c>
      <c r="Z129">
        <v>0.347531817709761</v>
      </c>
      <c r="AA129">
        <v>350330.6</v>
      </c>
      <c r="AC129" t="s">
        <v>2507</v>
      </c>
      <c r="AD129" t="s">
        <v>2508</v>
      </c>
      <c r="AE129">
        <v>93523.09</v>
      </c>
      <c r="AF129">
        <v>39929.51</v>
      </c>
      <c r="AG129">
        <v>61451</v>
      </c>
      <c r="AH129">
        <v>1.5389870799817</v>
      </c>
    </row>
    <row r="130" ht="24" customHeight="true" spans="1:34">
      <c r="A130" t="s">
        <v>2480</v>
      </c>
      <c r="B130">
        <v>65564</v>
      </c>
      <c r="C130">
        <v>83270.72</v>
      </c>
      <c r="D130">
        <v>104438.24</v>
      </c>
      <c r="E130">
        <v>104438.24</v>
      </c>
      <c r="F130">
        <v>87975.34</v>
      </c>
      <c r="G130">
        <f t="shared" si="5"/>
        <v>0</v>
      </c>
      <c r="H130" t="s">
        <v>2479</v>
      </c>
      <c r="I130" t="s">
        <v>2480</v>
      </c>
      <c r="J130">
        <v>65564</v>
      </c>
      <c r="K130">
        <v>83270.72</v>
      </c>
      <c r="L130">
        <v>104438.24</v>
      </c>
      <c r="M130" t="s">
        <v>2503</v>
      </c>
      <c r="N130" t="s">
        <v>2498</v>
      </c>
      <c r="O130">
        <v>30730</v>
      </c>
      <c r="P130">
        <v>722568.6</v>
      </c>
      <c r="Q130">
        <v>934778.1</v>
      </c>
      <c r="R130">
        <v>1.29368768584741</v>
      </c>
      <c r="U130" t="s">
        <v>2507</v>
      </c>
      <c r="V130" t="s">
        <v>2508</v>
      </c>
      <c r="W130">
        <v>93523.09</v>
      </c>
      <c r="X130">
        <v>39929.51</v>
      </c>
      <c r="Y130">
        <v>61451</v>
      </c>
      <c r="Z130">
        <v>1.5389870799817</v>
      </c>
      <c r="AA130">
        <v>194903.6</v>
      </c>
      <c r="AC130" t="s">
        <v>2509</v>
      </c>
      <c r="AD130" t="s">
        <v>2510</v>
      </c>
      <c r="AE130">
        <v>2737.58</v>
      </c>
      <c r="AF130">
        <v>48068.59</v>
      </c>
      <c r="AG130">
        <v>212739.89</v>
      </c>
      <c r="AH130">
        <v>4.42575681957802</v>
      </c>
    </row>
    <row r="131" ht="24" customHeight="true" spans="1:31">
      <c r="A131" t="s">
        <v>2481</v>
      </c>
      <c r="B131">
        <v>1415369</v>
      </c>
      <c r="C131">
        <v>769350</v>
      </c>
      <c r="D131">
        <v>861039.1865</v>
      </c>
      <c r="E131">
        <v>861039.1865</v>
      </c>
      <c r="F131">
        <v>864433.1865</v>
      </c>
      <c r="G131">
        <f t="shared" si="5"/>
        <v>0</v>
      </c>
      <c r="H131" t="s">
        <v>1119</v>
      </c>
      <c r="I131" t="s">
        <v>2481</v>
      </c>
      <c r="J131">
        <v>1415369</v>
      </c>
      <c r="K131">
        <v>769350</v>
      </c>
      <c r="L131">
        <v>861039.1865</v>
      </c>
      <c r="M131" t="s">
        <v>2505</v>
      </c>
      <c r="N131" t="s">
        <v>2501</v>
      </c>
      <c r="O131">
        <v>180153.25</v>
      </c>
      <c r="P131">
        <v>390693.82</v>
      </c>
      <c r="Q131">
        <v>379558.487891</v>
      </c>
      <c r="R131">
        <v>0.971498571159892</v>
      </c>
      <c r="U131" t="s">
        <v>2509</v>
      </c>
      <c r="V131" t="s">
        <v>2510</v>
      </c>
      <c r="W131">
        <v>2737.58</v>
      </c>
      <c r="X131">
        <v>48068.59</v>
      </c>
      <c r="Y131">
        <v>212739.89</v>
      </c>
      <c r="Z131">
        <v>4.42575681957802</v>
      </c>
      <c r="AA131">
        <v>263546.06</v>
      </c>
      <c r="AC131" t="s">
        <v>2511</v>
      </c>
      <c r="AD131" t="s">
        <v>2512</v>
      </c>
      <c r="AE131">
        <v>117368</v>
      </c>
    </row>
    <row r="132" ht="24.95" customHeight="true" spans="1:34">
      <c r="A132" t="s">
        <v>2220</v>
      </c>
      <c r="B132">
        <v>3089125.61</v>
      </c>
      <c r="C132">
        <v>4225464.78</v>
      </c>
      <c r="D132" t="e">
        <f>'表20（原18）'!C21</f>
        <v>#REF!</v>
      </c>
      <c r="E132">
        <v>4709319.914191</v>
      </c>
      <c r="F132">
        <v>4698196.494191</v>
      </c>
      <c r="G132" t="e">
        <f t="shared" si="5"/>
        <v>#REF!</v>
      </c>
      <c r="H132" t="s">
        <v>2482</v>
      </c>
      <c r="I132" t="s">
        <v>2220</v>
      </c>
      <c r="J132">
        <v>3089125.61</v>
      </c>
      <c r="K132">
        <v>4225464.78</v>
      </c>
      <c r="L132">
        <v>4483681.024191</v>
      </c>
      <c r="M132" t="s">
        <v>2507</v>
      </c>
      <c r="N132" t="s">
        <v>2504</v>
      </c>
      <c r="O132">
        <v>14556.76</v>
      </c>
      <c r="P132">
        <v>32599.6</v>
      </c>
      <c r="Q132">
        <v>30877.597891</v>
      </c>
      <c r="R132">
        <v>0.947177201284678</v>
      </c>
      <c r="U132" t="s">
        <v>2513</v>
      </c>
      <c r="V132" t="s">
        <v>2514</v>
      </c>
      <c r="W132">
        <v>14552</v>
      </c>
      <c r="X132">
        <v>27899</v>
      </c>
      <c r="Y132">
        <v>32278</v>
      </c>
      <c r="Z132">
        <v>1.15695903078963</v>
      </c>
      <c r="AA132">
        <v>74729</v>
      </c>
      <c r="AC132" t="s">
        <v>2513</v>
      </c>
      <c r="AD132" t="s">
        <v>2514</v>
      </c>
      <c r="AE132">
        <v>14552</v>
      </c>
      <c r="AF132">
        <v>27899</v>
      </c>
      <c r="AG132">
        <v>32278</v>
      </c>
      <c r="AH132">
        <v>1.15695903078963</v>
      </c>
    </row>
    <row r="133" ht="27" customHeight="true" spans="1:34">
      <c r="A133" t="s">
        <v>2484</v>
      </c>
      <c r="B133">
        <v>25731</v>
      </c>
      <c r="C133">
        <v>32861.13</v>
      </c>
      <c r="D133">
        <v>13828.58</v>
      </c>
      <c r="E133">
        <v>13828.58</v>
      </c>
      <c r="F133">
        <v>13828.58</v>
      </c>
      <c r="G133">
        <f t="shared" si="5"/>
        <v>0</v>
      </c>
      <c r="H133" t="s">
        <v>2483</v>
      </c>
      <c r="I133" t="s">
        <v>2484</v>
      </c>
      <c r="J133">
        <v>25731</v>
      </c>
      <c r="K133">
        <v>32861.13</v>
      </c>
      <c r="L133">
        <v>13828.58</v>
      </c>
      <c r="M133" t="s">
        <v>2509</v>
      </c>
      <c r="N133" t="s">
        <v>2506</v>
      </c>
      <c r="O133">
        <v>62276</v>
      </c>
      <c r="P133">
        <v>213764.6</v>
      </c>
      <c r="Q133">
        <v>233181.89</v>
      </c>
      <c r="R133">
        <v>1.09083491841025</v>
      </c>
      <c r="U133" t="s">
        <v>2515</v>
      </c>
      <c r="V133" t="s">
        <v>2516</v>
      </c>
      <c r="W133">
        <v>10000</v>
      </c>
      <c r="X133">
        <v>26357</v>
      </c>
      <c r="Y133">
        <v>5162</v>
      </c>
      <c r="Z133">
        <v>0.195849299996206</v>
      </c>
      <c r="AA133">
        <v>41519</v>
      </c>
      <c r="AC133" t="s">
        <v>2515</v>
      </c>
      <c r="AD133" t="s">
        <v>2516</v>
      </c>
      <c r="AE133">
        <v>10000</v>
      </c>
      <c r="AF133">
        <v>26357</v>
      </c>
      <c r="AG133">
        <v>5162</v>
      </c>
      <c r="AH133">
        <v>0.195849299996206</v>
      </c>
    </row>
    <row r="134" ht="27" customHeight="true" spans="1:34">
      <c r="A134" t="s">
        <v>2486</v>
      </c>
      <c r="B134">
        <v>11296.46</v>
      </c>
      <c r="C134">
        <v>17338.81</v>
      </c>
      <c r="D134">
        <v>4507.8</v>
      </c>
      <c r="E134">
        <v>4507.8</v>
      </c>
      <c r="F134">
        <v>4546</v>
      </c>
      <c r="G134">
        <f t="shared" si="5"/>
        <v>0</v>
      </c>
      <c r="H134" t="s">
        <v>2485</v>
      </c>
      <c r="I134" t="s">
        <v>2486</v>
      </c>
      <c r="J134">
        <v>11296.46</v>
      </c>
      <c r="K134">
        <v>17338.81</v>
      </c>
      <c r="L134">
        <v>4507.8</v>
      </c>
      <c r="M134" t="s">
        <v>2513</v>
      </c>
      <c r="N134" t="s">
        <v>2508</v>
      </c>
      <c r="O134">
        <v>93523.09</v>
      </c>
      <c r="P134">
        <v>39929.51</v>
      </c>
      <c r="Q134">
        <v>61363.32</v>
      </c>
      <c r="R134">
        <v>1.53679121031037</v>
      </c>
      <c r="U134" t="s">
        <v>2517</v>
      </c>
      <c r="V134" t="s">
        <v>2518</v>
      </c>
      <c r="W134">
        <v>4552</v>
      </c>
      <c r="X134">
        <v>1542</v>
      </c>
      <c r="Y134">
        <v>27116</v>
      </c>
      <c r="Z134">
        <v>17.5849546044099</v>
      </c>
      <c r="AA134">
        <v>33210</v>
      </c>
      <c r="AC134" t="s">
        <v>2517</v>
      </c>
      <c r="AD134" t="s">
        <v>2518</v>
      </c>
      <c r="AE134">
        <v>4552</v>
      </c>
      <c r="AF134">
        <v>1542</v>
      </c>
      <c r="AG134">
        <v>27116</v>
      </c>
      <c r="AH134">
        <v>17.5849546044099</v>
      </c>
    </row>
    <row r="135" ht="27" customHeight="true" spans="1:34">
      <c r="A135" t="s">
        <v>2488</v>
      </c>
      <c r="B135">
        <v>108457.53</v>
      </c>
      <c r="C135">
        <v>104373.31</v>
      </c>
      <c r="D135">
        <v>118446.1863</v>
      </c>
      <c r="E135">
        <v>118446.1863</v>
      </c>
      <c r="F135">
        <v>118446.1863</v>
      </c>
      <c r="G135">
        <f t="shared" si="5"/>
        <v>0</v>
      </c>
      <c r="H135" t="s">
        <v>2487</v>
      </c>
      <c r="I135" t="s">
        <v>2488</v>
      </c>
      <c r="J135">
        <v>108457.53</v>
      </c>
      <c r="K135">
        <v>104373.31</v>
      </c>
      <c r="L135">
        <v>118446.1863</v>
      </c>
      <c r="M135" t="s">
        <v>2515</v>
      </c>
      <c r="N135" t="s">
        <v>2510</v>
      </c>
      <c r="O135">
        <v>2737.58</v>
      </c>
      <c r="P135">
        <v>48068.59</v>
      </c>
      <c r="Q135">
        <v>53880</v>
      </c>
      <c r="R135">
        <v>1.12089828305761</v>
      </c>
      <c r="U135" t="s">
        <v>2519</v>
      </c>
      <c r="V135" t="s">
        <v>2520</v>
      </c>
      <c r="W135">
        <v>27132.19</v>
      </c>
      <c r="X135">
        <v>34566.51</v>
      </c>
      <c r="Y135">
        <v>37741.51</v>
      </c>
      <c r="Z135">
        <v>1.09185191099709</v>
      </c>
      <c r="AA135">
        <v>99440.21</v>
      </c>
      <c r="AC135" t="s">
        <v>2519</v>
      </c>
      <c r="AD135" t="s">
        <v>2520</v>
      </c>
      <c r="AE135">
        <v>27132.19</v>
      </c>
      <c r="AF135">
        <v>34566.51</v>
      </c>
      <c r="AG135">
        <v>37741.51</v>
      </c>
      <c r="AH135">
        <v>1.09185191099709</v>
      </c>
    </row>
    <row r="136" ht="27" customHeight="true" spans="1:34">
      <c r="A136" t="s">
        <v>2490</v>
      </c>
      <c r="B136">
        <v>14302</v>
      </c>
      <c r="C136">
        <v>75035.46</v>
      </c>
      <c r="D136">
        <v>8972.9463</v>
      </c>
      <c r="E136">
        <v>8972.9463</v>
      </c>
      <c r="F136">
        <v>10252.1863</v>
      </c>
      <c r="G136">
        <f t="shared" si="5"/>
        <v>0</v>
      </c>
      <c r="H136" t="s">
        <v>2489</v>
      </c>
      <c r="I136" t="s">
        <v>2490</v>
      </c>
      <c r="J136">
        <v>14302</v>
      </c>
      <c r="K136">
        <v>75035.46</v>
      </c>
      <c r="L136">
        <v>8972.9463</v>
      </c>
      <c r="M136" t="s">
        <v>2517</v>
      </c>
      <c r="N136" t="s">
        <v>2514</v>
      </c>
      <c r="O136">
        <v>14552</v>
      </c>
      <c r="P136">
        <v>27899</v>
      </c>
      <c r="Q136">
        <v>32278</v>
      </c>
      <c r="R136">
        <v>1.15695903078963</v>
      </c>
      <c r="U136" t="s">
        <v>2521</v>
      </c>
      <c r="V136" t="s">
        <v>2522</v>
      </c>
      <c r="W136">
        <v>21536.75</v>
      </c>
      <c r="X136">
        <v>4921.66</v>
      </c>
      <c r="Y136">
        <v>35060.44</v>
      </c>
      <c r="Z136">
        <v>7.12370216552952</v>
      </c>
      <c r="AA136">
        <v>61518.85</v>
      </c>
      <c r="AC136" t="s">
        <v>2521</v>
      </c>
      <c r="AD136" t="s">
        <v>2522</v>
      </c>
      <c r="AE136">
        <v>21536.75</v>
      </c>
      <c r="AF136">
        <v>4921.66</v>
      </c>
      <c r="AG136">
        <v>35060.44</v>
      </c>
      <c r="AH136">
        <v>7.12370216552952</v>
      </c>
    </row>
    <row r="137" ht="27" customHeight="true" spans="1:34">
      <c r="A137" t="s">
        <v>2499</v>
      </c>
      <c r="B137">
        <v>18403</v>
      </c>
      <c r="C137">
        <v>13073</v>
      </c>
      <c r="D137">
        <v>463299</v>
      </c>
      <c r="E137">
        <v>463299</v>
      </c>
      <c r="H137" t="s">
        <v>2493</v>
      </c>
      <c r="I137" t="s">
        <v>2499</v>
      </c>
      <c r="J137">
        <v>18403</v>
      </c>
      <c r="K137">
        <v>13073</v>
      </c>
      <c r="L137">
        <v>463299</v>
      </c>
      <c r="M137" t="s">
        <v>2519</v>
      </c>
      <c r="N137" t="s">
        <v>2516</v>
      </c>
      <c r="O137">
        <v>10000</v>
      </c>
      <c r="P137">
        <v>26357</v>
      </c>
      <c r="Q137">
        <v>14619</v>
      </c>
      <c r="R137">
        <v>0.554653412755625</v>
      </c>
      <c r="U137" t="s">
        <v>2523</v>
      </c>
      <c r="V137" t="s">
        <v>2524</v>
      </c>
      <c r="W137">
        <v>69264.69</v>
      </c>
      <c r="X137">
        <v>90214.79</v>
      </c>
      <c r="Y137">
        <v>84230.74</v>
      </c>
      <c r="Z137">
        <v>0.933668858509785</v>
      </c>
      <c r="AA137">
        <v>243710.22</v>
      </c>
      <c r="AC137" t="s">
        <v>2523</v>
      </c>
      <c r="AD137" t="s">
        <v>2524</v>
      </c>
      <c r="AE137">
        <v>69264.69</v>
      </c>
      <c r="AF137">
        <v>90214.79</v>
      </c>
      <c r="AG137">
        <v>84230.74</v>
      </c>
      <c r="AH137">
        <v>0.933668858509785</v>
      </c>
    </row>
    <row r="138" ht="27" customHeight="true" spans="1:34">
      <c r="A138" t="s">
        <v>2502</v>
      </c>
      <c r="B138">
        <v>4435.62</v>
      </c>
      <c r="C138">
        <v>5051.55</v>
      </c>
      <c r="D138">
        <v>6109.24</v>
      </c>
      <c r="E138">
        <v>6109.24</v>
      </c>
      <c r="H138" t="s">
        <v>2496</v>
      </c>
      <c r="I138" t="s">
        <v>2502</v>
      </c>
      <c r="J138">
        <v>4435.62</v>
      </c>
      <c r="K138">
        <v>5051.55</v>
      </c>
      <c r="L138">
        <v>6109.24</v>
      </c>
      <c r="M138" t="s">
        <v>2525</v>
      </c>
      <c r="N138" t="s">
        <v>2518</v>
      </c>
      <c r="O138">
        <v>4552</v>
      </c>
      <c r="P138">
        <v>1542</v>
      </c>
      <c r="Q138">
        <v>17659</v>
      </c>
      <c r="R138">
        <v>11.4520103761349</v>
      </c>
      <c r="U138" t="s">
        <v>2526</v>
      </c>
      <c r="V138" t="s">
        <v>2527</v>
      </c>
      <c r="X138">
        <v>5173.85</v>
      </c>
      <c r="Y138">
        <v>3875.45</v>
      </c>
      <c r="Z138">
        <v>0.749045681649062</v>
      </c>
      <c r="AA138">
        <v>9049.3</v>
      </c>
      <c r="AC138" t="s">
        <v>2526</v>
      </c>
      <c r="AD138" t="s">
        <v>2527</v>
      </c>
      <c r="AF138">
        <v>5173.85</v>
      </c>
      <c r="AG138">
        <v>3875.45</v>
      </c>
      <c r="AH138">
        <v>0.749045681649062</v>
      </c>
    </row>
    <row r="139" ht="27" customHeight="true" spans="1:34">
      <c r="A139" t="s">
        <v>2492</v>
      </c>
      <c r="B139">
        <v>70263.91</v>
      </c>
      <c r="C139">
        <v>9176.4</v>
      </c>
      <c r="D139">
        <v>99623</v>
      </c>
      <c r="E139">
        <v>99623</v>
      </c>
      <c r="F139">
        <v>108194</v>
      </c>
      <c r="G139">
        <f t="shared" ref="G139:G150" si="6">D139-E139</f>
        <v>0</v>
      </c>
      <c r="H139" t="s">
        <v>2491</v>
      </c>
      <c r="I139" t="s">
        <v>2492</v>
      </c>
      <c r="J139">
        <v>70263.91</v>
      </c>
      <c r="K139">
        <v>9176.4</v>
      </c>
      <c r="L139">
        <v>99623</v>
      </c>
      <c r="M139" t="s">
        <v>2521</v>
      </c>
      <c r="N139" t="s">
        <v>2520</v>
      </c>
      <c r="O139">
        <v>27132.19</v>
      </c>
      <c r="P139">
        <v>34566.51</v>
      </c>
      <c r="Q139">
        <v>37741.51</v>
      </c>
      <c r="R139">
        <v>1.09185191099709</v>
      </c>
      <c r="U139" t="s">
        <v>2528</v>
      </c>
      <c r="V139" t="s">
        <v>2529</v>
      </c>
      <c r="W139">
        <v>57223</v>
      </c>
      <c r="X139">
        <v>67856.55</v>
      </c>
      <c r="Y139">
        <v>66691</v>
      </c>
      <c r="Z139">
        <v>0.982823323614301</v>
      </c>
      <c r="AA139">
        <v>191770.55</v>
      </c>
      <c r="AC139" t="s">
        <v>2528</v>
      </c>
      <c r="AD139" t="s">
        <v>2529</v>
      </c>
      <c r="AE139">
        <v>57223</v>
      </c>
      <c r="AF139">
        <v>67856.55</v>
      </c>
      <c r="AG139">
        <v>66691</v>
      </c>
      <c r="AH139">
        <v>0.982823323614301</v>
      </c>
    </row>
    <row r="140" ht="27" customHeight="true" spans="1:34">
      <c r="A140" t="s">
        <v>2495</v>
      </c>
      <c r="B140">
        <v>40730</v>
      </c>
      <c r="C140">
        <v>722568.6</v>
      </c>
      <c r="D140">
        <v>934778.1</v>
      </c>
      <c r="E140">
        <v>934778.1</v>
      </c>
      <c r="F140">
        <v>1126037.56</v>
      </c>
      <c r="G140">
        <f t="shared" si="6"/>
        <v>0</v>
      </c>
      <c r="H140" t="s">
        <v>2494</v>
      </c>
      <c r="I140" t="s">
        <v>2495</v>
      </c>
      <c r="J140">
        <v>40730</v>
      </c>
      <c r="K140">
        <v>722568.6</v>
      </c>
      <c r="L140">
        <v>934778.1</v>
      </c>
      <c r="M140" t="s">
        <v>2523</v>
      </c>
      <c r="N140" t="s">
        <v>2530</v>
      </c>
      <c r="O140">
        <v>3546</v>
      </c>
      <c r="P140">
        <v>27582.9</v>
      </c>
      <c r="Q140">
        <v>14826.54</v>
      </c>
      <c r="R140">
        <v>0.537526510990505</v>
      </c>
      <c r="U140" t="s">
        <v>2531</v>
      </c>
      <c r="V140" t="s">
        <v>2532</v>
      </c>
      <c r="X140">
        <v>101479</v>
      </c>
      <c r="Y140">
        <v>158250</v>
      </c>
      <c r="Z140">
        <v>1.55943594241173</v>
      </c>
      <c r="AA140">
        <v>259729</v>
      </c>
      <c r="AC140" t="s">
        <v>2531</v>
      </c>
      <c r="AD140" t="s">
        <v>2532</v>
      </c>
      <c r="AF140">
        <v>101479</v>
      </c>
      <c r="AG140">
        <v>163922</v>
      </c>
      <c r="AH140">
        <v>1.61532927994955</v>
      </c>
    </row>
    <row r="141" ht="27" customHeight="true" spans="1:34">
      <c r="A141" t="s">
        <v>2498</v>
      </c>
      <c r="B141">
        <v>30730</v>
      </c>
      <c r="C141">
        <v>722568.6</v>
      </c>
      <c r="D141">
        <v>934778.1</v>
      </c>
      <c r="E141">
        <v>934778.1</v>
      </c>
      <c r="F141">
        <v>1126037.56</v>
      </c>
      <c r="G141">
        <f t="shared" si="6"/>
        <v>0</v>
      </c>
      <c r="H141" t="s">
        <v>2497</v>
      </c>
      <c r="I141" t="s">
        <v>2498</v>
      </c>
      <c r="J141">
        <v>30730</v>
      </c>
      <c r="K141">
        <v>722568.6</v>
      </c>
      <c r="L141">
        <v>934778.1</v>
      </c>
      <c r="M141" t="s">
        <v>2526</v>
      </c>
      <c r="N141" t="s">
        <v>2522</v>
      </c>
      <c r="O141">
        <v>21536.75</v>
      </c>
      <c r="P141">
        <v>4921.66</v>
      </c>
      <c r="Q141">
        <v>20233.9</v>
      </c>
      <c r="R141">
        <v>4.11119419057798</v>
      </c>
      <c r="U141" t="s">
        <v>2533</v>
      </c>
      <c r="V141" t="s">
        <v>2534</v>
      </c>
      <c r="X141">
        <v>1425</v>
      </c>
      <c r="Y141">
        <v>2825</v>
      </c>
      <c r="Z141">
        <v>1.98245614035088</v>
      </c>
      <c r="AA141">
        <v>4250</v>
      </c>
      <c r="AC141" t="s">
        <v>2533</v>
      </c>
      <c r="AD141" t="s">
        <v>2534</v>
      </c>
      <c r="AF141">
        <v>1425</v>
      </c>
      <c r="AG141">
        <v>2825</v>
      </c>
      <c r="AH141">
        <v>1.98245614035088</v>
      </c>
    </row>
    <row r="142" ht="27" customHeight="true" spans="1:34">
      <c r="A142" t="s">
        <v>2501</v>
      </c>
      <c r="B142">
        <v>180153.25</v>
      </c>
      <c r="C142">
        <v>390693.82</v>
      </c>
      <c r="D142">
        <v>379558.487891</v>
      </c>
      <c r="E142">
        <v>379558.487891</v>
      </c>
      <c r="F142">
        <v>379558.487891</v>
      </c>
      <c r="G142">
        <f t="shared" si="6"/>
        <v>0</v>
      </c>
      <c r="H142" t="s">
        <v>2500</v>
      </c>
      <c r="I142" t="s">
        <v>2501</v>
      </c>
      <c r="J142">
        <v>180153.25</v>
      </c>
      <c r="K142">
        <v>390693.82</v>
      </c>
      <c r="L142">
        <v>379558.487891</v>
      </c>
      <c r="M142" t="s">
        <v>2528</v>
      </c>
      <c r="N142" t="s">
        <v>2524</v>
      </c>
      <c r="O142">
        <v>69264.69</v>
      </c>
      <c r="P142">
        <v>90214.79</v>
      </c>
      <c r="Q142">
        <v>84230.74</v>
      </c>
      <c r="R142">
        <v>0.933668858509785</v>
      </c>
      <c r="U142" t="s">
        <v>2535</v>
      </c>
      <c r="V142" t="s">
        <v>2536</v>
      </c>
      <c r="X142">
        <v>634</v>
      </c>
      <c r="Y142">
        <v>634</v>
      </c>
      <c r="Z142">
        <v>1</v>
      </c>
      <c r="AA142">
        <v>1268</v>
      </c>
      <c r="AC142" t="s">
        <v>2535</v>
      </c>
      <c r="AD142" t="s">
        <v>2536</v>
      </c>
      <c r="AF142">
        <v>634</v>
      </c>
      <c r="AG142">
        <v>634</v>
      </c>
      <c r="AH142">
        <v>1</v>
      </c>
    </row>
    <row r="143" ht="27" customHeight="true" spans="1:34">
      <c r="A143" t="s">
        <v>2504</v>
      </c>
      <c r="B143">
        <v>14556.76</v>
      </c>
      <c r="C143">
        <v>32599.6</v>
      </c>
      <c r="D143">
        <v>30877.597891</v>
      </c>
      <c r="E143">
        <v>30877.597891</v>
      </c>
      <c r="F143">
        <v>30877.597891</v>
      </c>
      <c r="G143">
        <f t="shared" si="6"/>
        <v>0</v>
      </c>
      <c r="H143" t="s">
        <v>2503</v>
      </c>
      <c r="I143" t="s">
        <v>2504</v>
      </c>
      <c r="J143">
        <v>14556.76</v>
      </c>
      <c r="K143">
        <v>32599.6</v>
      </c>
      <c r="L143">
        <v>30877.597891</v>
      </c>
      <c r="M143" t="s">
        <v>2531</v>
      </c>
      <c r="N143" t="s">
        <v>2527</v>
      </c>
      <c r="P143">
        <v>5173.85</v>
      </c>
      <c r="Q143">
        <v>3875.45</v>
      </c>
      <c r="R143">
        <v>0.749045681649062</v>
      </c>
      <c r="U143" t="s">
        <v>2537</v>
      </c>
      <c r="V143" t="s">
        <v>2538</v>
      </c>
      <c r="X143">
        <v>99420</v>
      </c>
      <c r="Y143">
        <v>154791</v>
      </c>
      <c r="Z143">
        <v>1.55694025347013</v>
      </c>
      <c r="AA143">
        <v>254211</v>
      </c>
      <c r="AC143" t="s">
        <v>2537</v>
      </c>
      <c r="AD143" t="s">
        <v>2538</v>
      </c>
      <c r="AF143">
        <v>99420</v>
      </c>
      <c r="AG143">
        <v>160463</v>
      </c>
      <c r="AH143">
        <v>1.61399114866224</v>
      </c>
    </row>
    <row r="144" ht="27" customHeight="true" spans="1:34">
      <c r="A144" t="s">
        <v>2506</v>
      </c>
      <c r="B144">
        <v>62276</v>
      </c>
      <c r="C144">
        <v>213764.6</v>
      </c>
      <c r="D144">
        <v>233181.89</v>
      </c>
      <c r="E144">
        <v>233181.89</v>
      </c>
      <c r="F144">
        <v>74290</v>
      </c>
      <c r="G144">
        <f t="shared" si="6"/>
        <v>0</v>
      </c>
      <c r="H144" t="s">
        <v>2505</v>
      </c>
      <c r="I144" t="s">
        <v>2506</v>
      </c>
      <c r="J144">
        <v>62276</v>
      </c>
      <c r="K144">
        <v>213764.6</v>
      </c>
      <c r="L144">
        <v>233181.89</v>
      </c>
      <c r="M144" t="s">
        <v>2533</v>
      </c>
      <c r="N144" t="s">
        <v>2529</v>
      </c>
      <c r="O144">
        <v>57223</v>
      </c>
      <c r="P144">
        <v>67856.55</v>
      </c>
      <c r="Q144">
        <v>64917</v>
      </c>
      <c r="R144">
        <v>0.956679937308926</v>
      </c>
      <c r="U144" t="s">
        <v>2539</v>
      </c>
      <c r="V144" t="s">
        <v>2540</v>
      </c>
      <c r="X144">
        <v>2645</v>
      </c>
      <c r="Y144">
        <v>1020</v>
      </c>
      <c r="Z144">
        <v>0.385633270321361</v>
      </c>
      <c r="AA144">
        <v>3665</v>
      </c>
      <c r="AC144" t="s">
        <v>2539</v>
      </c>
      <c r="AD144" t="s">
        <v>2540</v>
      </c>
      <c r="AF144">
        <v>2645</v>
      </c>
      <c r="AG144">
        <v>1020</v>
      </c>
      <c r="AH144">
        <v>0.385633270321361</v>
      </c>
    </row>
    <row r="145" ht="27" customHeight="true" spans="1:34">
      <c r="A145" t="s">
        <v>2508</v>
      </c>
      <c r="B145">
        <v>93523.09</v>
      </c>
      <c r="C145">
        <v>39929.51</v>
      </c>
      <c r="D145">
        <v>61363.32</v>
      </c>
      <c r="E145">
        <v>61363.32</v>
      </c>
      <c r="F145">
        <v>61451</v>
      </c>
      <c r="G145">
        <f t="shared" si="6"/>
        <v>0</v>
      </c>
      <c r="H145" t="s">
        <v>2507</v>
      </c>
      <c r="I145" t="s">
        <v>2508</v>
      </c>
      <c r="J145">
        <v>93523.09</v>
      </c>
      <c r="K145">
        <v>39929.51</v>
      </c>
      <c r="L145">
        <v>61363.32</v>
      </c>
      <c r="M145" t="s">
        <v>2535</v>
      </c>
      <c r="N145" t="s">
        <v>2532</v>
      </c>
      <c r="P145">
        <v>101479</v>
      </c>
      <c r="Q145">
        <v>158250</v>
      </c>
      <c r="R145">
        <v>1.55943594241173</v>
      </c>
      <c r="U145" t="s">
        <v>2541</v>
      </c>
      <c r="V145" t="s">
        <v>2542</v>
      </c>
      <c r="X145">
        <v>2645</v>
      </c>
      <c r="Y145">
        <v>1020</v>
      </c>
      <c r="Z145">
        <v>0.385633270321361</v>
      </c>
      <c r="AA145">
        <v>3665</v>
      </c>
      <c r="AC145" t="s">
        <v>2541</v>
      </c>
      <c r="AD145" t="s">
        <v>2542</v>
      </c>
      <c r="AF145">
        <v>2645</v>
      </c>
      <c r="AG145">
        <v>1020</v>
      </c>
      <c r="AH145">
        <v>0.385633270321361</v>
      </c>
    </row>
    <row r="146" ht="24.95" customHeight="true" spans="1:34">
      <c r="A146" t="s">
        <v>2510</v>
      </c>
      <c r="B146">
        <v>2737.58</v>
      </c>
      <c r="C146">
        <v>48068.59</v>
      </c>
      <c r="D146">
        <v>53880</v>
      </c>
      <c r="E146">
        <v>53880</v>
      </c>
      <c r="F146">
        <v>212739.89</v>
      </c>
      <c r="G146">
        <f t="shared" si="6"/>
        <v>0</v>
      </c>
      <c r="H146" t="s">
        <v>2509</v>
      </c>
      <c r="I146" t="s">
        <v>2510</v>
      </c>
      <c r="J146">
        <v>2737.58</v>
      </c>
      <c r="K146">
        <v>48068.59</v>
      </c>
      <c r="L146">
        <v>53880</v>
      </c>
      <c r="M146" t="s">
        <v>2537</v>
      </c>
      <c r="N146" t="s">
        <v>2534</v>
      </c>
      <c r="P146">
        <v>1425</v>
      </c>
      <c r="Q146">
        <v>2825</v>
      </c>
      <c r="R146">
        <v>1.98245614035088</v>
      </c>
      <c r="U146" t="s">
        <v>2543</v>
      </c>
      <c r="V146" t="s">
        <v>2544</v>
      </c>
      <c r="X146">
        <v>242442</v>
      </c>
      <c r="Y146">
        <v>245643</v>
      </c>
      <c r="Z146">
        <v>1.01320315786869</v>
      </c>
      <c r="AA146">
        <v>488085</v>
      </c>
      <c r="AC146" t="s">
        <v>2543</v>
      </c>
      <c r="AD146" t="s">
        <v>2544</v>
      </c>
      <c r="AF146">
        <v>242442</v>
      </c>
      <c r="AG146">
        <v>245643</v>
      </c>
      <c r="AH146">
        <v>1.01320315786869</v>
      </c>
    </row>
    <row r="147" ht="24.95" customHeight="true" spans="1:34">
      <c r="A147" t="s">
        <v>2514</v>
      </c>
      <c r="B147">
        <v>14552</v>
      </c>
      <c r="C147">
        <v>27899</v>
      </c>
      <c r="D147">
        <v>32278</v>
      </c>
      <c r="E147">
        <v>32278</v>
      </c>
      <c r="F147">
        <v>32278</v>
      </c>
      <c r="G147">
        <f t="shared" si="6"/>
        <v>0</v>
      </c>
      <c r="H147" t="s">
        <v>2513</v>
      </c>
      <c r="I147" t="s">
        <v>2514</v>
      </c>
      <c r="J147">
        <v>14552</v>
      </c>
      <c r="K147">
        <v>27899</v>
      </c>
      <c r="L147">
        <v>32278</v>
      </c>
      <c r="M147" t="s">
        <v>2539</v>
      </c>
      <c r="N147" t="s">
        <v>2536</v>
      </c>
      <c r="P147">
        <v>634</v>
      </c>
      <c r="Q147">
        <v>634</v>
      </c>
      <c r="R147">
        <v>1</v>
      </c>
      <c r="U147" t="s">
        <v>2545</v>
      </c>
      <c r="V147" t="s">
        <v>2546</v>
      </c>
      <c r="X147">
        <v>239879</v>
      </c>
      <c r="Y147">
        <v>241704</v>
      </c>
      <c r="Z147">
        <v>1.00760800236786</v>
      </c>
      <c r="AA147">
        <v>481583</v>
      </c>
      <c r="AC147" t="s">
        <v>2545</v>
      </c>
      <c r="AD147" t="s">
        <v>2546</v>
      </c>
      <c r="AF147">
        <v>239879</v>
      </c>
      <c r="AG147">
        <v>241704</v>
      </c>
      <c r="AH147">
        <v>1.00760800236786</v>
      </c>
    </row>
    <row r="148" ht="30" customHeight="true" spans="1:34">
      <c r="A148" t="s">
        <v>2516</v>
      </c>
      <c r="B148">
        <v>10000</v>
      </c>
      <c r="C148">
        <v>26357</v>
      </c>
      <c r="D148">
        <v>16014</v>
      </c>
      <c r="E148">
        <v>14619</v>
      </c>
      <c r="F148">
        <v>5162</v>
      </c>
      <c r="G148">
        <f t="shared" si="6"/>
        <v>1395</v>
      </c>
      <c r="H148" t="s">
        <v>2515</v>
      </c>
      <c r="I148" t="s">
        <v>2516</v>
      </c>
      <c r="J148">
        <v>10000</v>
      </c>
      <c r="K148">
        <v>26357</v>
      </c>
      <c r="L148">
        <v>16014</v>
      </c>
      <c r="M148" t="s">
        <v>2541</v>
      </c>
      <c r="N148" t="s">
        <v>2538</v>
      </c>
      <c r="P148">
        <v>99420</v>
      </c>
      <c r="Q148">
        <v>154791</v>
      </c>
      <c r="R148">
        <v>1.55694025347013</v>
      </c>
      <c r="U148" t="s">
        <v>2547</v>
      </c>
      <c r="V148" t="s">
        <v>2548</v>
      </c>
      <c r="X148">
        <v>2153</v>
      </c>
      <c r="Y148">
        <v>1939</v>
      </c>
      <c r="Z148">
        <v>0.900603808639108</v>
      </c>
      <c r="AA148">
        <v>4092</v>
      </c>
      <c r="AC148" t="s">
        <v>2547</v>
      </c>
      <c r="AD148" t="s">
        <v>2548</v>
      </c>
      <c r="AF148">
        <v>2153</v>
      </c>
      <c r="AG148">
        <v>1939</v>
      </c>
      <c r="AH148">
        <v>0.900603808639108</v>
      </c>
    </row>
    <row r="149" ht="30" customHeight="true" spans="1:34">
      <c r="A149" t="s">
        <v>2518</v>
      </c>
      <c r="B149">
        <v>4552</v>
      </c>
      <c r="C149">
        <v>1542</v>
      </c>
      <c r="D149">
        <v>16264</v>
      </c>
      <c r="E149">
        <v>17659</v>
      </c>
      <c r="F149">
        <v>27116</v>
      </c>
      <c r="G149">
        <f t="shared" si="6"/>
        <v>-1395</v>
      </c>
      <c r="H149" t="s">
        <v>2517</v>
      </c>
      <c r="I149" t="s">
        <v>2518</v>
      </c>
      <c r="J149">
        <v>4552</v>
      </c>
      <c r="K149">
        <v>1542</v>
      </c>
      <c r="L149">
        <v>16264</v>
      </c>
      <c r="M149" t="s">
        <v>2543</v>
      </c>
      <c r="N149" t="s">
        <v>2540</v>
      </c>
      <c r="P149">
        <v>2645</v>
      </c>
      <c r="Q149">
        <v>1020</v>
      </c>
      <c r="R149">
        <v>0.385633270321361</v>
      </c>
      <c r="U149" t="s">
        <v>2549</v>
      </c>
      <c r="V149" t="s">
        <v>2550</v>
      </c>
      <c r="X149">
        <v>410</v>
      </c>
      <c r="Y149">
        <v>2000</v>
      </c>
      <c r="Z149">
        <v>4.8780487804878</v>
      </c>
      <c r="AA149">
        <v>2410</v>
      </c>
      <c r="AC149" t="s">
        <v>2549</v>
      </c>
      <c r="AD149" t="s">
        <v>2550</v>
      </c>
      <c r="AF149">
        <v>410</v>
      </c>
      <c r="AG149">
        <v>2000</v>
      </c>
      <c r="AH149">
        <v>4.8780487804878</v>
      </c>
    </row>
    <row r="150" ht="30" customHeight="true" spans="1:34">
      <c r="A150" t="s">
        <v>2520</v>
      </c>
      <c r="B150">
        <v>27132.19</v>
      </c>
      <c r="C150">
        <v>34566.51</v>
      </c>
      <c r="D150">
        <v>37741.51</v>
      </c>
      <c r="E150">
        <v>37741.51</v>
      </c>
      <c r="F150">
        <v>37741.51</v>
      </c>
      <c r="G150">
        <f t="shared" si="6"/>
        <v>0</v>
      </c>
      <c r="H150" t="s">
        <v>2519</v>
      </c>
      <c r="I150" t="s">
        <v>2520</v>
      </c>
      <c r="J150">
        <v>27132.19</v>
      </c>
      <c r="K150">
        <v>34566.51</v>
      </c>
      <c r="L150">
        <v>37741.51</v>
      </c>
      <c r="M150" t="s">
        <v>2545</v>
      </c>
      <c r="N150" t="s">
        <v>2542</v>
      </c>
      <c r="P150">
        <v>2645</v>
      </c>
      <c r="Q150">
        <v>1020</v>
      </c>
      <c r="R150">
        <v>0.385633270321361</v>
      </c>
      <c r="U150" t="s">
        <v>2551</v>
      </c>
      <c r="V150" t="s">
        <v>2552</v>
      </c>
      <c r="X150">
        <v>6278</v>
      </c>
      <c r="Y150">
        <v>8124</v>
      </c>
      <c r="Z150">
        <v>1.29404268875438</v>
      </c>
      <c r="AA150">
        <v>14402</v>
      </c>
      <c r="AC150" t="s">
        <v>2551</v>
      </c>
      <c r="AD150" t="s">
        <v>2552</v>
      </c>
      <c r="AF150">
        <v>6278</v>
      </c>
      <c r="AG150">
        <v>8124</v>
      </c>
      <c r="AH150">
        <v>1.29404268875438</v>
      </c>
    </row>
    <row r="151" ht="30" customHeight="true" spans="1:34">
      <c r="A151" t="s">
        <v>2530</v>
      </c>
      <c r="B151">
        <v>3546</v>
      </c>
      <c r="C151">
        <v>27582.9</v>
      </c>
      <c r="D151">
        <v>14826.54</v>
      </c>
      <c r="E151">
        <v>14826.54</v>
      </c>
      <c r="H151" t="s">
        <v>2525</v>
      </c>
      <c r="I151" t="s">
        <v>2530</v>
      </c>
      <c r="J151">
        <v>3546</v>
      </c>
      <c r="K151">
        <v>27582.9</v>
      </c>
      <c r="L151">
        <v>14826.54</v>
      </c>
      <c r="M151" t="s">
        <v>2547</v>
      </c>
      <c r="N151" t="s">
        <v>2544</v>
      </c>
      <c r="P151">
        <v>242442</v>
      </c>
      <c r="Q151">
        <v>245643</v>
      </c>
      <c r="R151">
        <v>1.01320315786869</v>
      </c>
      <c r="U151" t="s">
        <v>2553</v>
      </c>
      <c r="V151" t="s">
        <v>2554</v>
      </c>
      <c r="X151">
        <v>6278</v>
      </c>
      <c r="Y151">
        <v>8124</v>
      </c>
      <c r="Z151">
        <v>1.29404268875438</v>
      </c>
      <c r="AA151">
        <v>14402</v>
      </c>
      <c r="AC151" t="s">
        <v>2553</v>
      </c>
      <c r="AD151" t="s">
        <v>2554</v>
      </c>
      <c r="AF151">
        <v>6278</v>
      </c>
      <c r="AG151">
        <v>8124</v>
      </c>
      <c r="AH151">
        <v>1.29404268875438</v>
      </c>
    </row>
    <row r="152" ht="30" customHeight="true" spans="1:34">
      <c r="A152" t="s">
        <v>2522</v>
      </c>
      <c r="B152">
        <v>21536.75</v>
      </c>
      <c r="C152">
        <v>4921.66</v>
      </c>
      <c r="D152">
        <v>20233.9</v>
      </c>
      <c r="E152">
        <v>20233.9</v>
      </c>
      <c r="F152">
        <v>35060.44</v>
      </c>
      <c r="G152">
        <f t="shared" ref="G152:G164" si="7">D152-E152</f>
        <v>0</v>
      </c>
      <c r="H152" t="s">
        <v>2521</v>
      </c>
      <c r="I152" t="s">
        <v>2522</v>
      </c>
      <c r="J152">
        <v>21536.75</v>
      </c>
      <c r="K152">
        <v>4921.66</v>
      </c>
      <c r="L152">
        <v>20233.9</v>
      </c>
      <c r="M152" t="s">
        <v>2551</v>
      </c>
      <c r="N152" t="s">
        <v>2546</v>
      </c>
      <c r="P152">
        <v>239879</v>
      </c>
      <c r="Q152">
        <v>241704</v>
      </c>
      <c r="R152">
        <v>1.00760800236786</v>
      </c>
      <c r="U152" t="s">
        <v>2555</v>
      </c>
      <c r="V152" t="s">
        <v>2556</v>
      </c>
      <c r="W152">
        <v>75889.58</v>
      </c>
      <c r="X152">
        <v>74344.98</v>
      </c>
      <c r="Y152">
        <v>26283.42</v>
      </c>
      <c r="Z152">
        <v>0.353533217710194</v>
      </c>
      <c r="AA152">
        <v>176517.98</v>
      </c>
      <c r="AC152" t="s">
        <v>2555</v>
      </c>
      <c r="AD152" t="s">
        <v>2556</v>
      </c>
      <c r="AE152">
        <v>75889.58</v>
      </c>
      <c r="AF152">
        <v>74344.98</v>
      </c>
      <c r="AG152">
        <v>50156.49</v>
      </c>
      <c r="AH152">
        <v>0.674645282035182</v>
      </c>
    </row>
    <row r="153" ht="30" customHeight="true" spans="1:34">
      <c r="A153" t="s">
        <v>2524</v>
      </c>
      <c r="B153">
        <v>69264.69</v>
      </c>
      <c r="C153">
        <v>90214.79</v>
      </c>
      <c r="D153">
        <v>84230.74</v>
      </c>
      <c r="E153">
        <v>84230.74</v>
      </c>
      <c r="F153">
        <v>84230.74</v>
      </c>
      <c r="G153">
        <f t="shared" si="7"/>
        <v>0</v>
      </c>
      <c r="H153" t="s">
        <v>2523</v>
      </c>
      <c r="I153" t="s">
        <v>2524</v>
      </c>
      <c r="J153">
        <v>69264.69</v>
      </c>
      <c r="K153">
        <v>90214.79</v>
      </c>
      <c r="L153">
        <v>84230.74</v>
      </c>
      <c r="M153" t="s">
        <v>2553</v>
      </c>
      <c r="N153" t="s">
        <v>2548</v>
      </c>
      <c r="P153">
        <v>2153</v>
      </c>
      <c r="Q153">
        <v>3939</v>
      </c>
      <c r="R153">
        <v>1.82954017649791</v>
      </c>
      <c r="U153" t="s">
        <v>1121</v>
      </c>
      <c r="V153" t="s">
        <v>2557</v>
      </c>
      <c r="W153">
        <v>2429847.04</v>
      </c>
      <c r="X153">
        <v>2181880</v>
      </c>
      <c r="Y153">
        <v>2443499</v>
      </c>
      <c r="Z153">
        <v>1.11990531101619</v>
      </c>
      <c r="AA153">
        <v>7055226.04</v>
      </c>
      <c r="AC153" t="s">
        <v>1121</v>
      </c>
      <c r="AD153" t="s">
        <v>2557</v>
      </c>
      <c r="AE153">
        <v>2429847.04</v>
      </c>
      <c r="AF153">
        <v>2181880</v>
      </c>
      <c r="AG153">
        <v>2270372</v>
      </c>
      <c r="AH153">
        <v>1.04055768419895</v>
      </c>
    </row>
    <row r="154" ht="30" customHeight="true" spans="1:33">
      <c r="A154" t="s">
        <v>2527</v>
      </c>
      <c r="C154">
        <v>5173.85</v>
      </c>
      <c r="D154">
        <v>3875.45</v>
      </c>
      <c r="E154">
        <v>3875.45</v>
      </c>
      <c r="F154">
        <v>3875.45</v>
      </c>
      <c r="G154">
        <f t="shared" si="7"/>
        <v>0</v>
      </c>
      <c r="H154" t="s">
        <v>2526</v>
      </c>
      <c r="I154" t="s">
        <v>2527</v>
      </c>
      <c r="K154">
        <v>5173.85</v>
      </c>
      <c r="L154">
        <v>3875.45</v>
      </c>
      <c r="M154" t="s">
        <v>2555</v>
      </c>
      <c r="N154" t="s">
        <v>2552</v>
      </c>
      <c r="P154">
        <v>6278</v>
      </c>
      <c r="Q154">
        <v>8124</v>
      </c>
      <c r="R154">
        <v>1.29404268875438</v>
      </c>
      <c r="V154" t="s">
        <v>2558</v>
      </c>
      <c r="X154">
        <v>213218.65</v>
      </c>
      <c r="Y154">
        <v>0</v>
      </c>
      <c r="Z154">
        <v>0</v>
      </c>
      <c r="AA154">
        <v>213218.65</v>
      </c>
      <c r="AD154" t="s">
        <v>2559</v>
      </c>
      <c r="AF154">
        <v>213218.65</v>
      </c>
      <c r="AG154">
        <v>117132.53</v>
      </c>
    </row>
    <row r="155" ht="30" customHeight="true" spans="1:34">
      <c r="A155" t="s">
        <v>2529</v>
      </c>
      <c r="B155">
        <v>57223</v>
      </c>
      <c r="C155">
        <v>67856.55</v>
      </c>
      <c r="D155">
        <v>64917</v>
      </c>
      <c r="E155">
        <v>64917</v>
      </c>
      <c r="F155">
        <v>66691</v>
      </c>
      <c r="G155">
        <f t="shared" si="7"/>
        <v>0</v>
      </c>
      <c r="H155" t="s">
        <v>2528</v>
      </c>
      <c r="I155" t="s">
        <v>2529</v>
      </c>
      <c r="J155">
        <v>57223</v>
      </c>
      <c r="K155">
        <v>67856.55</v>
      </c>
      <c r="L155">
        <v>64917</v>
      </c>
      <c r="M155" t="s">
        <v>1121</v>
      </c>
      <c r="N155" t="s">
        <v>2554</v>
      </c>
      <c r="P155">
        <v>6278</v>
      </c>
      <c r="Q155">
        <v>8124</v>
      </c>
      <c r="R155">
        <v>1.29404268875438</v>
      </c>
      <c r="U155" t="s">
        <v>2560</v>
      </c>
      <c r="V155" t="s">
        <v>2221</v>
      </c>
      <c r="W155">
        <v>270645.54</v>
      </c>
      <c r="X155">
        <v>439472.16</v>
      </c>
      <c r="Y155">
        <v>492919.65</v>
      </c>
      <c r="Z155">
        <v>1.12161746491518</v>
      </c>
      <c r="AA155">
        <v>1203037.35</v>
      </c>
      <c r="AC155" t="s">
        <v>2560</v>
      </c>
      <c r="AD155" t="s">
        <v>2221</v>
      </c>
      <c r="AE155">
        <v>270645.54</v>
      </c>
      <c r="AF155">
        <v>439472.16</v>
      </c>
      <c r="AG155">
        <v>482919.65</v>
      </c>
      <c r="AH155">
        <v>1.09886289497838</v>
      </c>
    </row>
    <row r="156" ht="30" customHeight="true" spans="1:34">
      <c r="A156" t="s">
        <v>2532</v>
      </c>
      <c r="C156">
        <v>101479</v>
      </c>
      <c r="D156">
        <v>158250</v>
      </c>
      <c r="E156">
        <v>158250</v>
      </c>
      <c r="F156">
        <v>163922</v>
      </c>
      <c r="G156">
        <f t="shared" si="7"/>
        <v>0</v>
      </c>
      <c r="H156" t="s">
        <v>2531</v>
      </c>
      <c r="I156" t="s">
        <v>2532</v>
      </c>
      <c r="K156">
        <v>101479</v>
      </c>
      <c r="L156">
        <v>158250</v>
      </c>
      <c r="M156" t="s">
        <v>2560</v>
      </c>
      <c r="N156" t="s">
        <v>2556</v>
      </c>
      <c r="O156">
        <v>75889.58</v>
      </c>
      <c r="P156">
        <v>74344.98</v>
      </c>
      <c r="Q156">
        <v>26283.42</v>
      </c>
      <c r="R156">
        <v>0.353533217710194</v>
      </c>
      <c r="U156" t="s">
        <v>2561</v>
      </c>
      <c r="V156" t="s">
        <v>2562</v>
      </c>
      <c r="W156">
        <v>6488.45</v>
      </c>
      <c r="X156">
        <v>7033.36</v>
      </c>
      <c r="Y156">
        <v>6566.08</v>
      </c>
      <c r="Z156">
        <v>0.933562337204409</v>
      </c>
      <c r="AA156">
        <v>20087.89</v>
      </c>
      <c r="AC156" t="s">
        <v>2561</v>
      </c>
      <c r="AD156" t="s">
        <v>2562</v>
      </c>
      <c r="AE156">
        <v>6488.45</v>
      </c>
      <c r="AF156">
        <v>7033.36</v>
      </c>
      <c r="AG156">
        <v>6566.08</v>
      </c>
      <c r="AH156">
        <v>0.933562337204409</v>
      </c>
    </row>
    <row r="157" ht="30" customHeight="true" spans="1:34">
      <c r="A157" t="s">
        <v>2534</v>
      </c>
      <c r="C157">
        <v>1425</v>
      </c>
      <c r="D157">
        <v>2825</v>
      </c>
      <c r="E157">
        <v>2825</v>
      </c>
      <c r="F157">
        <v>2825</v>
      </c>
      <c r="G157">
        <f t="shared" si="7"/>
        <v>0</v>
      </c>
      <c r="H157" t="s">
        <v>2533</v>
      </c>
      <c r="I157" t="s">
        <v>2534</v>
      </c>
      <c r="K157">
        <v>1425</v>
      </c>
      <c r="L157">
        <v>2825</v>
      </c>
      <c r="M157" t="s">
        <v>2561</v>
      </c>
      <c r="N157" t="s">
        <v>2557</v>
      </c>
      <c r="O157">
        <v>2429847.04</v>
      </c>
      <c r="P157">
        <v>2181880</v>
      </c>
      <c r="Q157">
        <v>2443499</v>
      </c>
      <c r="R157">
        <v>1.11990531101619</v>
      </c>
      <c r="U157" t="s">
        <v>2563</v>
      </c>
      <c r="V157" t="s">
        <v>2564</v>
      </c>
      <c r="W157">
        <v>2000</v>
      </c>
      <c r="X157">
        <v>2000</v>
      </c>
      <c r="Y157">
        <v>2000</v>
      </c>
      <c r="Z157">
        <v>1</v>
      </c>
      <c r="AA157">
        <v>6000</v>
      </c>
      <c r="AC157" t="s">
        <v>2563</v>
      </c>
      <c r="AD157" t="s">
        <v>2564</v>
      </c>
      <c r="AE157">
        <v>2000</v>
      </c>
      <c r="AF157">
        <v>2000</v>
      </c>
      <c r="AG157">
        <v>2000</v>
      </c>
      <c r="AH157">
        <v>1</v>
      </c>
    </row>
    <row r="158" ht="30" customHeight="true" spans="1:34">
      <c r="A158" t="s">
        <v>2536</v>
      </c>
      <c r="C158">
        <v>634</v>
      </c>
      <c r="D158">
        <v>634</v>
      </c>
      <c r="E158">
        <v>634</v>
      </c>
      <c r="F158">
        <v>634</v>
      </c>
      <c r="G158">
        <f t="shared" si="7"/>
        <v>0</v>
      </c>
      <c r="H158" t="s">
        <v>2535</v>
      </c>
      <c r="I158" t="s">
        <v>2536</v>
      </c>
      <c r="K158">
        <v>634</v>
      </c>
      <c r="L158">
        <v>634</v>
      </c>
      <c r="U158" t="s">
        <v>2565</v>
      </c>
      <c r="V158" t="s">
        <v>2566</v>
      </c>
      <c r="W158">
        <v>225552</v>
      </c>
      <c r="X158">
        <v>392661</v>
      </c>
      <c r="Y158">
        <v>397099.97</v>
      </c>
      <c r="Z158">
        <v>1.01130484056222</v>
      </c>
      <c r="AA158">
        <v>1015312.97</v>
      </c>
      <c r="AC158" t="s">
        <v>2565</v>
      </c>
      <c r="AD158" t="s">
        <v>2566</v>
      </c>
      <c r="AE158">
        <v>225552</v>
      </c>
      <c r="AF158">
        <v>392661</v>
      </c>
      <c r="AG158">
        <v>397099.97</v>
      </c>
      <c r="AH158">
        <v>1.01130484056222</v>
      </c>
    </row>
    <row r="159" ht="30" customHeight="true" spans="1:34">
      <c r="A159" t="s">
        <v>2538</v>
      </c>
      <c r="C159">
        <v>99420</v>
      </c>
      <c r="D159">
        <v>154791</v>
      </c>
      <c r="E159">
        <v>154791</v>
      </c>
      <c r="F159">
        <v>160463</v>
      </c>
      <c r="G159">
        <f t="shared" si="7"/>
        <v>0</v>
      </c>
      <c r="H159" t="s">
        <v>2537</v>
      </c>
      <c r="I159" t="s">
        <v>2538</v>
      </c>
      <c r="K159">
        <v>99420</v>
      </c>
      <c r="L159">
        <v>154791</v>
      </c>
      <c r="M159" t="s">
        <v>2563</v>
      </c>
      <c r="N159" t="s">
        <v>2221</v>
      </c>
      <c r="O159">
        <v>270645.54</v>
      </c>
      <c r="P159">
        <v>439472.16</v>
      </c>
      <c r="Q159">
        <v>492919.65</v>
      </c>
      <c r="R159">
        <v>1.12161746491518</v>
      </c>
      <c r="U159" t="s">
        <v>2567</v>
      </c>
      <c r="V159" t="s">
        <v>2568</v>
      </c>
      <c r="W159">
        <v>2107.25</v>
      </c>
      <c r="X159">
        <v>2176.02</v>
      </c>
      <c r="Y159">
        <v>2990.68</v>
      </c>
      <c r="Z159">
        <v>1.37438075017693</v>
      </c>
      <c r="AA159">
        <v>7273.95</v>
      </c>
      <c r="AC159" t="s">
        <v>2567</v>
      </c>
      <c r="AD159" t="s">
        <v>2568</v>
      </c>
      <c r="AE159">
        <v>2107.25</v>
      </c>
      <c r="AF159">
        <v>2176.02</v>
      </c>
      <c r="AG159">
        <v>2990.68</v>
      </c>
      <c r="AH159">
        <v>1.37438075017693</v>
      </c>
    </row>
    <row r="160" ht="30" customHeight="true" spans="1:34">
      <c r="A160" t="s">
        <v>2540</v>
      </c>
      <c r="C160">
        <v>2645</v>
      </c>
      <c r="D160">
        <v>1020</v>
      </c>
      <c r="E160">
        <v>1020</v>
      </c>
      <c r="F160">
        <v>1020</v>
      </c>
      <c r="G160">
        <f t="shared" si="7"/>
        <v>0</v>
      </c>
      <c r="H160" t="s">
        <v>2539</v>
      </c>
      <c r="I160" t="s">
        <v>2540</v>
      </c>
      <c r="K160">
        <v>2645</v>
      </c>
      <c r="L160">
        <v>1020</v>
      </c>
      <c r="M160" t="s">
        <v>2565</v>
      </c>
      <c r="N160" t="s">
        <v>2562</v>
      </c>
      <c r="O160">
        <v>6488.45</v>
      </c>
      <c r="P160">
        <v>7033.36</v>
      </c>
      <c r="Q160">
        <v>6566.08</v>
      </c>
      <c r="R160">
        <v>0.933562337204409</v>
      </c>
      <c r="U160" t="s">
        <v>2569</v>
      </c>
      <c r="V160" t="s">
        <v>2570</v>
      </c>
      <c r="W160">
        <v>523.84</v>
      </c>
      <c r="X160">
        <v>511.78</v>
      </c>
      <c r="Y160">
        <v>529.92</v>
      </c>
      <c r="Z160">
        <v>1.03544491773809</v>
      </c>
      <c r="AA160">
        <v>1565.54</v>
      </c>
      <c r="AC160" t="s">
        <v>2569</v>
      </c>
      <c r="AD160" t="s">
        <v>2570</v>
      </c>
      <c r="AE160">
        <v>523.84</v>
      </c>
      <c r="AF160">
        <v>511.78</v>
      </c>
      <c r="AG160">
        <v>529.92</v>
      </c>
      <c r="AH160">
        <v>1.03544491773809</v>
      </c>
    </row>
    <row r="161" ht="30" customHeight="true" spans="1:34">
      <c r="A161" t="s">
        <v>2542</v>
      </c>
      <c r="C161">
        <v>2645</v>
      </c>
      <c r="D161">
        <v>1020</v>
      </c>
      <c r="E161">
        <v>1020</v>
      </c>
      <c r="F161">
        <v>1020</v>
      </c>
      <c r="G161">
        <f t="shared" si="7"/>
        <v>0</v>
      </c>
      <c r="H161" t="s">
        <v>2541</v>
      </c>
      <c r="I161" t="s">
        <v>2542</v>
      </c>
      <c r="K161">
        <v>2645</v>
      </c>
      <c r="L161">
        <v>1020</v>
      </c>
      <c r="M161" t="s">
        <v>2567</v>
      </c>
      <c r="N161" t="s">
        <v>2564</v>
      </c>
      <c r="O161">
        <v>2000</v>
      </c>
      <c r="P161">
        <v>2000</v>
      </c>
      <c r="Q161">
        <v>2000</v>
      </c>
      <c r="R161">
        <v>1</v>
      </c>
      <c r="U161" t="s">
        <v>2571</v>
      </c>
      <c r="V161" t="s">
        <v>2572</v>
      </c>
      <c r="W161">
        <v>5974</v>
      </c>
      <c r="X161">
        <v>12090</v>
      </c>
      <c r="Y161">
        <v>30370</v>
      </c>
      <c r="Z161">
        <v>2.51199338296112</v>
      </c>
      <c r="AA161">
        <v>48434</v>
      </c>
      <c r="AC161" t="s">
        <v>2571</v>
      </c>
      <c r="AD161" t="s">
        <v>2572</v>
      </c>
      <c r="AE161">
        <v>5974</v>
      </c>
      <c r="AF161">
        <v>12090</v>
      </c>
      <c r="AG161">
        <v>20370</v>
      </c>
      <c r="AH161">
        <v>1.6848635235732</v>
      </c>
    </row>
    <row r="162" ht="30" customHeight="true" spans="1:34">
      <c r="A162" t="s">
        <v>2544</v>
      </c>
      <c r="C162">
        <v>242442</v>
      </c>
      <c r="D162">
        <v>245643</v>
      </c>
      <c r="E162">
        <v>245643</v>
      </c>
      <c r="F162">
        <v>245643</v>
      </c>
      <c r="G162">
        <f t="shared" si="7"/>
        <v>0</v>
      </c>
      <c r="H162" t="s">
        <v>2543</v>
      </c>
      <c r="I162" t="s">
        <v>2544</v>
      </c>
      <c r="K162">
        <v>242442</v>
      </c>
      <c r="L162">
        <v>245643</v>
      </c>
      <c r="M162" t="s">
        <v>2569</v>
      </c>
      <c r="N162" t="s">
        <v>2566</v>
      </c>
      <c r="O162">
        <v>225552</v>
      </c>
      <c r="P162">
        <v>392661</v>
      </c>
      <c r="Q162">
        <v>387099.97</v>
      </c>
      <c r="R162">
        <v>0.985837579999032</v>
      </c>
      <c r="U162" t="s">
        <v>2573</v>
      </c>
      <c r="V162" t="s">
        <v>2222</v>
      </c>
      <c r="W162">
        <v>2959717.08</v>
      </c>
      <c r="X162">
        <v>2634683.19</v>
      </c>
      <c r="Y162">
        <v>4101570.97</v>
      </c>
      <c r="Z162">
        <v>1.55676059480988</v>
      </c>
      <c r="AA162">
        <v>9695971.24</v>
      </c>
      <c r="AC162" t="s">
        <v>2573</v>
      </c>
      <c r="AD162" t="s">
        <v>2222</v>
      </c>
      <c r="AE162">
        <v>2959717.08</v>
      </c>
      <c r="AF162">
        <v>2634683.19</v>
      </c>
      <c r="AG162">
        <v>6055720.97</v>
      </c>
      <c r="AH162">
        <v>2.29846267398852</v>
      </c>
    </row>
    <row r="163" ht="30" customHeight="true" spans="1:34">
      <c r="A163" t="s">
        <v>2546</v>
      </c>
      <c r="C163">
        <v>239879</v>
      </c>
      <c r="D163">
        <v>241704</v>
      </c>
      <c r="E163">
        <v>241704</v>
      </c>
      <c r="F163">
        <v>241704</v>
      </c>
      <c r="G163">
        <f t="shared" si="7"/>
        <v>0</v>
      </c>
      <c r="H163" t="s">
        <v>2545</v>
      </c>
      <c r="I163" t="s">
        <v>2546</v>
      </c>
      <c r="K163">
        <v>239879</v>
      </c>
      <c r="L163">
        <v>241704</v>
      </c>
      <c r="M163" t="s">
        <v>2571</v>
      </c>
      <c r="N163" t="s">
        <v>2568</v>
      </c>
      <c r="O163">
        <v>2107.25</v>
      </c>
      <c r="P163">
        <v>2176.02</v>
      </c>
      <c r="Q163">
        <v>2990.68</v>
      </c>
      <c r="R163">
        <v>1.37438075017693</v>
      </c>
      <c r="U163" t="s">
        <v>2574</v>
      </c>
      <c r="V163" t="s">
        <v>2575</v>
      </c>
      <c r="W163">
        <v>951231.7</v>
      </c>
      <c r="X163">
        <v>368823.77</v>
      </c>
      <c r="Y163">
        <v>634457.95</v>
      </c>
      <c r="Z163">
        <v>1.72021979494434</v>
      </c>
      <c r="AA163">
        <v>1954513.42</v>
      </c>
      <c r="AC163" t="s">
        <v>2574</v>
      </c>
      <c r="AD163" t="s">
        <v>2575</v>
      </c>
      <c r="AE163">
        <v>951231.7</v>
      </c>
      <c r="AF163">
        <v>368823.77</v>
      </c>
      <c r="AG163">
        <v>634457.95</v>
      </c>
      <c r="AH163">
        <v>1.72021979494434</v>
      </c>
    </row>
    <row r="164" ht="30" customHeight="true" spans="1:34">
      <c r="A164" t="s">
        <v>2548</v>
      </c>
      <c r="C164">
        <v>2153</v>
      </c>
      <c r="D164">
        <v>3939</v>
      </c>
      <c r="E164">
        <v>3939</v>
      </c>
      <c r="F164">
        <v>1939</v>
      </c>
      <c r="G164">
        <f t="shared" si="7"/>
        <v>0</v>
      </c>
      <c r="H164" t="s">
        <v>2547</v>
      </c>
      <c r="I164" t="s">
        <v>2548</v>
      </c>
      <c r="K164">
        <v>2153</v>
      </c>
      <c r="L164">
        <v>3939</v>
      </c>
      <c r="M164" t="s">
        <v>2573</v>
      </c>
      <c r="N164" t="s">
        <v>2570</v>
      </c>
      <c r="O164">
        <v>523.84</v>
      </c>
      <c r="P164">
        <v>511.78</v>
      </c>
      <c r="Q164">
        <v>529.92</v>
      </c>
      <c r="R164">
        <v>1.03544491773809</v>
      </c>
      <c r="U164" t="s">
        <v>2576</v>
      </c>
      <c r="V164" t="s">
        <v>2577</v>
      </c>
      <c r="W164">
        <v>8223.68</v>
      </c>
      <c r="X164">
        <v>22167.95</v>
      </c>
      <c r="Y164">
        <v>39</v>
      </c>
      <c r="Z164">
        <v>0.00175929664222447</v>
      </c>
      <c r="AA164">
        <v>30430.63</v>
      </c>
      <c r="AC164" t="s">
        <v>2576</v>
      </c>
      <c r="AD164" t="s">
        <v>2577</v>
      </c>
      <c r="AE164">
        <v>8223.68</v>
      </c>
      <c r="AF164">
        <v>22167.95</v>
      </c>
      <c r="AG164">
        <v>39</v>
      </c>
      <c r="AH164">
        <v>0.00175929664222447</v>
      </c>
    </row>
    <row r="165" ht="30" customHeight="true" spans="1:34">
      <c r="A165" t="s">
        <v>2552</v>
      </c>
      <c r="C165">
        <v>6278</v>
      </c>
      <c r="D165">
        <v>8124</v>
      </c>
      <c r="E165">
        <v>8124</v>
      </c>
      <c r="F165">
        <v>8124</v>
      </c>
      <c r="G165">
        <f t="shared" ref="G165:G208" si="8">D165-E165</f>
        <v>0</v>
      </c>
      <c r="H165" t="s">
        <v>2551</v>
      </c>
      <c r="I165" t="s">
        <v>2552</v>
      </c>
      <c r="K165">
        <v>6278</v>
      </c>
      <c r="L165">
        <v>8124</v>
      </c>
      <c r="M165" t="s">
        <v>2574</v>
      </c>
      <c r="N165" t="s">
        <v>2572</v>
      </c>
      <c r="O165">
        <v>5974</v>
      </c>
      <c r="P165">
        <v>12090</v>
      </c>
      <c r="Q165">
        <v>30370</v>
      </c>
      <c r="R165">
        <v>2.51199338296112</v>
      </c>
      <c r="U165" t="s">
        <v>2578</v>
      </c>
      <c r="V165" t="s">
        <v>2579</v>
      </c>
      <c r="W165">
        <v>4929</v>
      </c>
      <c r="X165">
        <v>5101.66</v>
      </c>
      <c r="Y165">
        <v>3325</v>
      </c>
      <c r="Z165">
        <v>0.651748646518976</v>
      </c>
      <c r="AA165">
        <v>13355.66</v>
      </c>
      <c r="AC165" t="s">
        <v>2578</v>
      </c>
      <c r="AD165" t="s">
        <v>2579</v>
      </c>
      <c r="AE165">
        <v>4929</v>
      </c>
      <c r="AF165">
        <v>5101.66</v>
      </c>
      <c r="AG165">
        <v>3325</v>
      </c>
      <c r="AH165">
        <v>0.651748646518976</v>
      </c>
    </row>
    <row r="166" ht="30" customHeight="true" spans="1:34">
      <c r="A166" t="s">
        <v>2554</v>
      </c>
      <c r="C166">
        <v>6278</v>
      </c>
      <c r="D166">
        <v>8124</v>
      </c>
      <c r="E166">
        <v>8124</v>
      </c>
      <c r="F166">
        <v>8124</v>
      </c>
      <c r="G166">
        <f t="shared" si="8"/>
        <v>0</v>
      </c>
      <c r="H166" t="s">
        <v>2553</v>
      </c>
      <c r="I166" t="s">
        <v>2554</v>
      </c>
      <c r="K166">
        <v>6278</v>
      </c>
      <c r="L166">
        <v>8124</v>
      </c>
      <c r="M166" t="s">
        <v>2576</v>
      </c>
      <c r="N166" t="s">
        <v>2222</v>
      </c>
      <c r="O166">
        <v>2959717.08</v>
      </c>
      <c r="P166">
        <v>2634683.19</v>
      </c>
      <c r="Q166">
        <v>4113859.77</v>
      </c>
      <c r="R166">
        <v>1.56142483681311</v>
      </c>
      <c r="U166" t="s">
        <v>2580</v>
      </c>
      <c r="V166" t="s">
        <v>2581</v>
      </c>
      <c r="W166">
        <v>114952</v>
      </c>
      <c r="X166">
        <v>300</v>
      </c>
      <c r="Y166">
        <v>300</v>
      </c>
      <c r="Z166">
        <v>1</v>
      </c>
      <c r="AA166">
        <v>115552</v>
      </c>
      <c r="AC166" t="s">
        <v>2580</v>
      </c>
      <c r="AD166" t="s">
        <v>2581</v>
      </c>
      <c r="AE166">
        <v>114952</v>
      </c>
      <c r="AF166">
        <v>300</v>
      </c>
      <c r="AG166">
        <v>300</v>
      </c>
      <c r="AH166">
        <v>1</v>
      </c>
    </row>
    <row r="167" ht="30" customHeight="true" spans="1:34">
      <c r="A167" t="s">
        <v>2556</v>
      </c>
      <c r="B167">
        <v>75889.58</v>
      </c>
      <c r="C167">
        <v>74344.98</v>
      </c>
      <c r="D167">
        <v>26283.42</v>
      </c>
      <c r="E167">
        <v>26283.42</v>
      </c>
      <c r="F167">
        <v>50156.49</v>
      </c>
      <c r="G167">
        <f t="shared" si="8"/>
        <v>0</v>
      </c>
      <c r="H167" t="s">
        <v>2555</v>
      </c>
      <c r="I167" t="s">
        <v>2556</v>
      </c>
      <c r="J167">
        <v>75889.58</v>
      </c>
      <c r="K167">
        <v>74344.98</v>
      </c>
      <c r="L167">
        <v>26283.42</v>
      </c>
      <c r="M167" t="s">
        <v>2578</v>
      </c>
      <c r="N167" t="s">
        <v>2575</v>
      </c>
      <c r="O167">
        <v>951231.7</v>
      </c>
      <c r="P167">
        <v>368823.77</v>
      </c>
      <c r="Q167">
        <v>634457.95</v>
      </c>
      <c r="R167">
        <v>1.72021979494434</v>
      </c>
      <c r="U167" t="s">
        <v>2582</v>
      </c>
      <c r="V167" t="s">
        <v>2583</v>
      </c>
      <c r="W167">
        <v>281299</v>
      </c>
      <c r="X167">
        <v>38447</v>
      </c>
      <c r="Y167">
        <v>63059</v>
      </c>
      <c r="Z167">
        <v>1.64015397820376</v>
      </c>
      <c r="AA167">
        <v>382805</v>
      </c>
      <c r="AC167" t="s">
        <v>2582</v>
      </c>
      <c r="AD167" t="s">
        <v>2583</v>
      </c>
      <c r="AE167">
        <v>281299</v>
      </c>
      <c r="AF167">
        <v>38447</v>
      </c>
      <c r="AG167">
        <v>63059</v>
      </c>
      <c r="AH167">
        <v>1.64015397820376</v>
      </c>
    </row>
    <row r="168" ht="30" customHeight="true" spans="1:34">
      <c r="A168" t="s">
        <v>2557</v>
      </c>
      <c r="B168">
        <v>2429847.04</v>
      </c>
      <c r="C168">
        <v>2181880</v>
      </c>
      <c r="D168">
        <v>2443499</v>
      </c>
      <c r="E168">
        <v>2443499</v>
      </c>
      <c r="F168">
        <v>2443499</v>
      </c>
      <c r="G168">
        <f t="shared" si="8"/>
        <v>0</v>
      </c>
      <c r="H168" t="s">
        <v>1121</v>
      </c>
      <c r="I168" t="s">
        <v>2557</v>
      </c>
      <c r="J168">
        <v>2429847.04</v>
      </c>
      <c r="K168">
        <v>2181880</v>
      </c>
      <c r="L168">
        <v>2443499</v>
      </c>
      <c r="M168" t="s">
        <v>2580</v>
      </c>
      <c r="N168" t="s">
        <v>2577</v>
      </c>
      <c r="O168">
        <v>8223.68</v>
      </c>
      <c r="P168">
        <v>22167.95</v>
      </c>
      <c r="Q168">
        <v>39</v>
      </c>
      <c r="R168">
        <v>0.00175929664222447</v>
      </c>
      <c r="U168" t="s">
        <v>2584</v>
      </c>
      <c r="V168" t="s">
        <v>2585</v>
      </c>
      <c r="W168">
        <v>6713</v>
      </c>
      <c r="X168">
        <v>1100</v>
      </c>
      <c r="Y168">
        <v>97.92</v>
      </c>
      <c r="Z168">
        <v>0.0890181818181818</v>
      </c>
      <c r="AA168">
        <v>7910.92</v>
      </c>
      <c r="AC168" t="s">
        <v>2584</v>
      </c>
      <c r="AD168" t="s">
        <v>2585</v>
      </c>
      <c r="AE168">
        <v>6713</v>
      </c>
      <c r="AF168">
        <v>1100</v>
      </c>
      <c r="AG168">
        <v>97.92</v>
      </c>
      <c r="AH168">
        <v>0.0890181818181818</v>
      </c>
    </row>
    <row r="169" ht="30" customHeight="true" spans="1:34">
      <c r="A169" t="s">
        <v>2559</v>
      </c>
      <c r="C169">
        <v>213218.65</v>
      </c>
      <c r="D169" t="e">
        <f>表2!#REF!</f>
        <v>#REF!</v>
      </c>
      <c r="E169">
        <v>225638.89</v>
      </c>
      <c r="G169" t="e">
        <f t="shared" si="8"/>
        <v>#REF!</v>
      </c>
      <c r="I169" t="s">
        <v>2558</v>
      </c>
      <c r="K169">
        <v>213218.65</v>
      </c>
      <c r="L169">
        <v>0</v>
      </c>
      <c r="M169" t="s">
        <v>2582</v>
      </c>
      <c r="N169" t="s">
        <v>2579</v>
      </c>
      <c r="O169">
        <v>4929</v>
      </c>
      <c r="P169">
        <v>5101.66</v>
      </c>
      <c r="Q169">
        <v>3325</v>
      </c>
      <c r="R169">
        <v>0.651748646518976</v>
      </c>
      <c r="U169" t="s">
        <v>2586</v>
      </c>
      <c r="V169" t="s">
        <v>2587</v>
      </c>
      <c r="W169">
        <v>139928.63</v>
      </c>
      <c r="X169">
        <v>181247.06</v>
      </c>
      <c r="Y169">
        <v>272909.16</v>
      </c>
      <c r="Z169">
        <v>1.50573013432604</v>
      </c>
      <c r="AA169">
        <v>594084.85</v>
      </c>
      <c r="AC169" t="s">
        <v>2586</v>
      </c>
      <c r="AD169" t="s">
        <v>2587</v>
      </c>
      <c r="AE169">
        <v>139928.63</v>
      </c>
      <c r="AF169">
        <v>181247.06</v>
      </c>
      <c r="AG169">
        <v>272909.16</v>
      </c>
      <c r="AH169">
        <v>1.50573013432604</v>
      </c>
    </row>
    <row r="170" ht="27.95" customHeight="true" spans="1:34">
      <c r="A170" t="s">
        <v>2221</v>
      </c>
      <c r="B170">
        <v>270645.54</v>
      </c>
      <c r="C170">
        <v>439472.16</v>
      </c>
      <c r="D170" t="e">
        <f>'表20（原18）'!C25</f>
        <v>#REF!</v>
      </c>
      <c r="E170">
        <v>492919.65</v>
      </c>
      <c r="F170">
        <v>492919.65</v>
      </c>
      <c r="G170" t="e">
        <f t="shared" si="8"/>
        <v>#REF!</v>
      </c>
      <c r="H170" t="s">
        <v>2560</v>
      </c>
      <c r="I170" t="s">
        <v>2221</v>
      </c>
      <c r="J170">
        <v>270645.54</v>
      </c>
      <c r="K170">
        <v>439472.16</v>
      </c>
      <c r="L170">
        <v>492919.65</v>
      </c>
      <c r="M170" t="s">
        <v>2584</v>
      </c>
      <c r="N170" t="s">
        <v>2581</v>
      </c>
      <c r="O170">
        <v>114952</v>
      </c>
      <c r="P170">
        <v>300</v>
      </c>
      <c r="Q170">
        <v>300</v>
      </c>
      <c r="R170">
        <v>1</v>
      </c>
      <c r="U170" t="s">
        <v>2588</v>
      </c>
      <c r="V170" t="s">
        <v>2589</v>
      </c>
      <c r="W170">
        <v>437864.28</v>
      </c>
      <c r="X170">
        <v>443463.63</v>
      </c>
      <c r="Y170">
        <v>581625.64</v>
      </c>
      <c r="Z170">
        <v>1.31155206572408</v>
      </c>
      <c r="AA170">
        <v>1462953.55</v>
      </c>
      <c r="AC170" t="s">
        <v>2588</v>
      </c>
      <c r="AD170" t="s">
        <v>2589</v>
      </c>
      <c r="AE170">
        <v>437864.28</v>
      </c>
      <c r="AF170">
        <v>443463.63</v>
      </c>
      <c r="AG170">
        <v>581625.64</v>
      </c>
      <c r="AH170">
        <v>1.31155206572408</v>
      </c>
    </row>
    <row r="171" ht="27.95" customHeight="true" spans="1:34">
      <c r="A171" t="s">
        <v>2562</v>
      </c>
      <c r="B171">
        <v>6488.45</v>
      </c>
      <c r="C171">
        <v>7033.36</v>
      </c>
      <c r="D171">
        <v>6566.08</v>
      </c>
      <c r="E171">
        <v>6566.08</v>
      </c>
      <c r="F171">
        <v>6566.08</v>
      </c>
      <c r="G171">
        <f t="shared" si="8"/>
        <v>0</v>
      </c>
      <c r="H171" t="s">
        <v>2561</v>
      </c>
      <c r="I171" t="s">
        <v>2562</v>
      </c>
      <c r="J171">
        <v>6488.45</v>
      </c>
      <c r="K171">
        <v>7033.36</v>
      </c>
      <c r="L171">
        <v>6566.08</v>
      </c>
      <c r="M171" t="s">
        <v>2586</v>
      </c>
      <c r="N171" t="s">
        <v>2583</v>
      </c>
      <c r="O171">
        <v>281299</v>
      </c>
      <c r="P171">
        <v>38447</v>
      </c>
      <c r="Q171">
        <v>63059</v>
      </c>
      <c r="R171">
        <v>1.64015397820376</v>
      </c>
      <c r="U171" t="s">
        <v>2590</v>
      </c>
      <c r="V171" t="s">
        <v>2591</v>
      </c>
      <c r="W171">
        <v>163688.7</v>
      </c>
      <c r="X171">
        <v>107745.35</v>
      </c>
      <c r="Y171">
        <v>310908.61</v>
      </c>
      <c r="Z171">
        <v>2.88558726664306</v>
      </c>
      <c r="AA171">
        <v>582342.66</v>
      </c>
      <c r="AC171" t="s">
        <v>2590</v>
      </c>
      <c r="AD171" t="s">
        <v>2591</v>
      </c>
      <c r="AE171">
        <v>163688.7</v>
      </c>
      <c r="AF171">
        <v>107745.35</v>
      </c>
      <c r="AG171">
        <v>310908.61</v>
      </c>
      <c r="AH171">
        <v>2.88558726664306</v>
      </c>
    </row>
    <row r="172" ht="27.95" customHeight="true" spans="1:34">
      <c r="A172" t="s">
        <v>2564</v>
      </c>
      <c r="B172">
        <v>2000</v>
      </c>
      <c r="C172">
        <v>2000</v>
      </c>
      <c r="D172">
        <v>2000</v>
      </c>
      <c r="E172">
        <v>2000</v>
      </c>
      <c r="F172">
        <v>2000</v>
      </c>
      <c r="G172">
        <f t="shared" si="8"/>
        <v>0</v>
      </c>
      <c r="H172" t="s">
        <v>2563</v>
      </c>
      <c r="I172" t="s">
        <v>2564</v>
      </c>
      <c r="J172">
        <v>2000</v>
      </c>
      <c r="K172">
        <v>2000</v>
      </c>
      <c r="L172">
        <v>2000</v>
      </c>
      <c r="M172" t="s">
        <v>2588</v>
      </c>
      <c r="N172" t="s">
        <v>2585</v>
      </c>
      <c r="O172">
        <v>6713</v>
      </c>
      <c r="P172">
        <v>1100</v>
      </c>
      <c r="Q172">
        <v>97.92</v>
      </c>
      <c r="R172">
        <v>0.0890181818181818</v>
      </c>
      <c r="U172" t="s">
        <v>2592</v>
      </c>
      <c r="V172" t="s">
        <v>2593</v>
      </c>
      <c r="W172">
        <v>710771.85</v>
      </c>
      <c r="X172">
        <v>553158.8</v>
      </c>
      <c r="Y172">
        <v>1159570.18</v>
      </c>
      <c r="Z172">
        <v>2.09626996804534</v>
      </c>
      <c r="AA172">
        <v>2423500.83</v>
      </c>
      <c r="AC172" t="s">
        <v>2592</v>
      </c>
      <c r="AD172" t="s">
        <v>2593</v>
      </c>
      <c r="AE172">
        <v>710771.85</v>
      </c>
      <c r="AF172">
        <v>553158.8</v>
      </c>
      <c r="AG172">
        <v>1159570.18</v>
      </c>
      <c r="AH172">
        <v>2.09626996804534</v>
      </c>
    </row>
    <row r="173" ht="28.5" customHeight="true" spans="1:34">
      <c r="A173" t="s">
        <v>2566</v>
      </c>
      <c r="B173">
        <v>225552</v>
      </c>
      <c r="C173">
        <v>392661</v>
      </c>
      <c r="D173">
        <v>387099.97</v>
      </c>
      <c r="E173">
        <v>387099.97</v>
      </c>
      <c r="F173">
        <v>397099.97</v>
      </c>
      <c r="G173">
        <f t="shared" si="8"/>
        <v>0</v>
      </c>
      <c r="H173" t="s">
        <v>2565</v>
      </c>
      <c r="I173" t="s">
        <v>2566</v>
      </c>
      <c r="J173">
        <v>225552</v>
      </c>
      <c r="K173">
        <v>392661</v>
      </c>
      <c r="L173">
        <v>387099.97</v>
      </c>
      <c r="M173" t="s">
        <v>2590</v>
      </c>
      <c r="N173" t="s">
        <v>2587</v>
      </c>
      <c r="O173">
        <v>139928.63</v>
      </c>
      <c r="P173">
        <v>181247.06</v>
      </c>
      <c r="Q173">
        <v>272909.16</v>
      </c>
      <c r="R173">
        <v>1.50573013432604</v>
      </c>
      <c r="U173" t="s">
        <v>2594</v>
      </c>
      <c r="V173" t="s">
        <v>2595</v>
      </c>
      <c r="W173">
        <v>6564.4</v>
      </c>
      <c r="X173">
        <v>5986.47</v>
      </c>
      <c r="Y173">
        <v>12702.52</v>
      </c>
      <c r="Z173">
        <v>2.12187148686956</v>
      </c>
      <c r="AA173">
        <v>25253.39</v>
      </c>
      <c r="AC173" t="s">
        <v>2594</v>
      </c>
      <c r="AD173" t="s">
        <v>2595</v>
      </c>
      <c r="AE173">
        <v>6564.4</v>
      </c>
      <c r="AF173">
        <v>5986.47</v>
      </c>
      <c r="AG173">
        <v>12702.52</v>
      </c>
      <c r="AH173">
        <v>2.12187148686956</v>
      </c>
    </row>
    <row r="174" ht="28.5" customHeight="true" spans="1:34">
      <c r="A174" t="s">
        <v>2568</v>
      </c>
      <c r="B174">
        <v>2107.25</v>
      </c>
      <c r="C174">
        <v>2176.02</v>
      </c>
      <c r="D174">
        <v>2990.68</v>
      </c>
      <c r="E174">
        <v>2990.68</v>
      </c>
      <c r="F174">
        <v>2990.68</v>
      </c>
      <c r="G174">
        <f t="shared" si="8"/>
        <v>0</v>
      </c>
      <c r="H174" t="s">
        <v>2567</v>
      </c>
      <c r="I174" t="s">
        <v>2568</v>
      </c>
      <c r="J174">
        <v>2107.25</v>
      </c>
      <c r="K174">
        <v>2176.02</v>
      </c>
      <c r="L174">
        <v>2990.68</v>
      </c>
      <c r="M174" t="s">
        <v>2592</v>
      </c>
      <c r="N174" t="s">
        <v>2589</v>
      </c>
      <c r="O174">
        <v>437864.28</v>
      </c>
      <c r="P174">
        <v>443463.63</v>
      </c>
      <c r="Q174">
        <v>581762.24</v>
      </c>
      <c r="R174">
        <v>1.31186009549419</v>
      </c>
      <c r="U174" t="s">
        <v>2596</v>
      </c>
      <c r="V174" t="s">
        <v>2597</v>
      </c>
      <c r="W174">
        <v>577644.07</v>
      </c>
      <c r="X174">
        <v>269578.75</v>
      </c>
      <c r="Y174">
        <v>806440.8</v>
      </c>
      <c r="Z174">
        <v>2.99148504843204</v>
      </c>
      <c r="AA174">
        <v>1653663.62</v>
      </c>
      <c r="AC174" t="s">
        <v>2596</v>
      </c>
      <c r="AD174" t="s">
        <v>2597</v>
      </c>
      <c r="AE174">
        <v>577644.07</v>
      </c>
      <c r="AF174">
        <v>269578.75</v>
      </c>
      <c r="AG174">
        <v>806440.8</v>
      </c>
      <c r="AH174">
        <v>2.99148504843204</v>
      </c>
    </row>
    <row r="175" ht="28.5" customHeight="true" spans="1:34">
      <c r="A175" t="s">
        <v>2570</v>
      </c>
      <c r="B175">
        <v>523.84</v>
      </c>
      <c r="C175">
        <v>511.78</v>
      </c>
      <c r="D175">
        <v>529.92</v>
      </c>
      <c r="E175">
        <v>529.92</v>
      </c>
      <c r="F175">
        <v>529.92</v>
      </c>
      <c r="G175">
        <f t="shared" si="8"/>
        <v>0</v>
      </c>
      <c r="H175" t="s">
        <v>2569</v>
      </c>
      <c r="I175" t="s">
        <v>2570</v>
      </c>
      <c r="J175">
        <v>523.84</v>
      </c>
      <c r="K175">
        <v>511.78</v>
      </c>
      <c r="L175">
        <v>529.92</v>
      </c>
      <c r="M175" t="s">
        <v>2594</v>
      </c>
      <c r="N175" t="s">
        <v>2591</v>
      </c>
      <c r="O175">
        <v>163688.7</v>
      </c>
      <c r="P175">
        <v>107745.35</v>
      </c>
      <c r="Q175">
        <v>311045.21</v>
      </c>
      <c r="R175">
        <v>2.88685507077568</v>
      </c>
      <c r="U175" t="s">
        <v>2598</v>
      </c>
      <c r="V175" t="s">
        <v>2599</v>
      </c>
      <c r="W175">
        <v>26589.29</v>
      </c>
      <c r="X175">
        <v>18094.98</v>
      </c>
      <c r="Y175">
        <v>8000</v>
      </c>
      <c r="Z175">
        <v>0.442111569065011</v>
      </c>
      <c r="AA175">
        <v>52684.27</v>
      </c>
      <c r="AC175" t="s">
        <v>2598</v>
      </c>
      <c r="AD175" t="s">
        <v>2599</v>
      </c>
      <c r="AE175">
        <v>26589.29</v>
      </c>
      <c r="AF175">
        <v>18094.98</v>
      </c>
      <c r="AG175">
        <v>8000</v>
      </c>
      <c r="AH175">
        <v>0.442111569065011</v>
      </c>
    </row>
    <row r="176" ht="28.5" customHeight="true" spans="1:34">
      <c r="A176" t="s">
        <v>2572</v>
      </c>
      <c r="B176">
        <v>5974</v>
      </c>
      <c r="C176">
        <v>12090</v>
      </c>
      <c r="D176">
        <v>30370</v>
      </c>
      <c r="E176">
        <v>30370</v>
      </c>
      <c r="F176">
        <v>20370</v>
      </c>
      <c r="G176">
        <f t="shared" si="8"/>
        <v>0</v>
      </c>
      <c r="H176" t="s">
        <v>2571</v>
      </c>
      <c r="I176" t="s">
        <v>2572</v>
      </c>
      <c r="J176">
        <v>5974</v>
      </c>
      <c r="K176">
        <v>12090</v>
      </c>
      <c r="L176">
        <v>30370</v>
      </c>
      <c r="M176" t="s">
        <v>2596</v>
      </c>
      <c r="N176" t="s">
        <v>2593</v>
      </c>
      <c r="O176">
        <v>710771.85</v>
      </c>
      <c r="P176">
        <v>553158.8</v>
      </c>
      <c r="Q176">
        <v>1159570.18</v>
      </c>
      <c r="R176">
        <v>2.09626996804534</v>
      </c>
      <c r="U176" t="s">
        <v>2600</v>
      </c>
      <c r="V176" t="s">
        <v>2601</v>
      </c>
      <c r="W176">
        <v>23128.8</v>
      </c>
      <c r="X176">
        <v>23101.8</v>
      </c>
      <c r="Y176">
        <v>23135.8</v>
      </c>
      <c r="Z176">
        <v>1.00147174679029</v>
      </c>
      <c r="AA176">
        <v>69366.4</v>
      </c>
      <c r="AC176" t="s">
        <v>2600</v>
      </c>
      <c r="AD176" t="s">
        <v>2601</v>
      </c>
      <c r="AE176">
        <v>23128.8</v>
      </c>
      <c r="AF176">
        <v>23101.8</v>
      </c>
      <c r="AG176">
        <v>23135.8</v>
      </c>
      <c r="AH176">
        <v>1.00147174679029</v>
      </c>
    </row>
    <row r="177" ht="28.5" customHeight="true" spans="1:34">
      <c r="A177" t="s">
        <v>2222</v>
      </c>
      <c r="B177">
        <v>2959717.08</v>
      </c>
      <c r="C177">
        <v>2634683.19</v>
      </c>
      <c r="D177" t="e">
        <f>'表20（原18）'!C28</f>
        <v>#REF!</v>
      </c>
      <c r="E177">
        <v>6068009.77</v>
      </c>
      <c r="F177">
        <v>6055720.97</v>
      </c>
      <c r="G177" t="e">
        <f t="shared" si="8"/>
        <v>#REF!</v>
      </c>
      <c r="H177" t="s">
        <v>2573</v>
      </c>
      <c r="I177" t="s">
        <v>2222</v>
      </c>
      <c r="J177">
        <v>2959717.08</v>
      </c>
      <c r="K177">
        <v>2634683.19</v>
      </c>
      <c r="L177">
        <v>4113859.77</v>
      </c>
      <c r="M177" t="s">
        <v>2598</v>
      </c>
      <c r="N177" t="s">
        <v>2595</v>
      </c>
      <c r="O177">
        <v>6564.4</v>
      </c>
      <c r="P177">
        <v>5986.47</v>
      </c>
      <c r="Q177">
        <v>12702.52</v>
      </c>
      <c r="R177">
        <v>2.12187148686956</v>
      </c>
      <c r="U177" t="s">
        <v>2602</v>
      </c>
      <c r="V177" t="s">
        <v>2603</v>
      </c>
      <c r="W177">
        <v>14258.9</v>
      </c>
      <c r="X177">
        <v>19501.8</v>
      </c>
      <c r="Y177">
        <v>21923.44</v>
      </c>
      <c r="Z177">
        <v>1.12417520434011</v>
      </c>
      <c r="AA177">
        <v>55684.14</v>
      </c>
      <c r="AC177" t="s">
        <v>2602</v>
      </c>
      <c r="AD177" t="s">
        <v>2603</v>
      </c>
      <c r="AE177">
        <v>14258.9</v>
      </c>
      <c r="AF177">
        <v>19501.8</v>
      </c>
      <c r="AG177">
        <v>21923.44</v>
      </c>
      <c r="AH177">
        <v>1.12417520434011</v>
      </c>
    </row>
    <row r="178" ht="28.5" customHeight="true" spans="1:34">
      <c r="A178" t="s">
        <v>2575</v>
      </c>
      <c r="B178">
        <v>951231.7</v>
      </c>
      <c r="C178">
        <v>368823.77</v>
      </c>
      <c r="D178">
        <v>634477.95</v>
      </c>
      <c r="E178">
        <v>634457.95</v>
      </c>
      <c r="F178">
        <v>634457.95</v>
      </c>
      <c r="G178">
        <f t="shared" si="8"/>
        <v>20</v>
      </c>
      <c r="H178" t="s">
        <v>2574</v>
      </c>
      <c r="I178" t="s">
        <v>2575</v>
      </c>
      <c r="J178">
        <v>951231.7</v>
      </c>
      <c r="K178">
        <v>368823.77</v>
      </c>
      <c r="L178">
        <v>634477.95</v>
      </c>
      <c r="M178" t="s">
        <v>2600</v>
      </c>
      <c r="N178" t="s">
        <v>2597</v>
      </c>
      <c r="O178">
        <v>577644.07</v>
      </c>
      <c r="P178">
        <v>269578.75</v>
      </c>
      <c r="Q178">
        <v>805837.8</v>
      </c>
      <c r="R178">
        <v>2.98924822524031</v>
      </c>
      <c r="U178" t="s">
        <v>2604</v>
      </c>
      <c r="V178" t="s">
        <v>2605</v>
      </c>
      <c r="W178">
        <v>36.4</v>
      </c>
      <c r="X178">
        <v>93941.95</v>
      </c>
      <c r="Y178">
        <v>139356.94</v>
      </c>
      <c r="Z178">
        <v>1.48343673939066</v>
      </c>
      <c r="AA178">
        <v>233335.29</v>
      </c>
      <c r="AC178" t="s">
        <v>2604</v>
      </c>
      <c r="AD178" t="s">
        <v>2605</v>
      </c>
      <c r="AE178">
        <v>36.4</v>
      </c>
      <c r="AF178">
        <v>93941.95</v>
      </c>
      <c r="AG178">
        <v>139356.94</v>
      </c>
      <c r="AH178">
        <v>1.48343673939066</v>
      </c>
    </row>
    <row r="179" ht="28.5" customHeight="true" spans="1:34">
      <c r="A179" t="s">
        <v>2577</v>
      </c>
      <c r="B179">
        <v>8223.68</v>
      </c>
      <c r="C179">
        <v>22167.95</v>
      </c>
      <c r="D179">
        <v>39</v>
      </c>
      <c r="E179">
        <v>39</v>
      </c>
      <c r="F179">
        <v>39</v>
      </c>
      <c r="G179">
        <f t="shared" si="8"/>
        <v>0</v>
      </c>
      <c r="H179" t="s">
        <v>2576</v>
      </c>
      <c r="I179" t="s">
        <v>2577</v>
      </c>
      <c r="J179">
        <v>8223.68</v>
      </c>
      <c r="K179">
        <v>22167.95</v>
      </c>
      <c r="L179">
        <v>39</v>
      </c>
      <c r="M179" t="s">
        <v>2602</v>
      </c>
      <c r="N179" t="s">
        <v>2599</v>
      </c>
      <c r="O179">
        <v>26589.29</v>
      </c>
      <c r="P179">
        <v>18094.98</v>
      </c>
      <c r="Q179">
        <v>8000</v>
      </c>
      <c r="R179">
        <v>0.442111569065011</v>
      </c>
      <c r="U179" t="s">
        <v>2606</v>
      </c>
      <c r="V179" t="s">
        <v>2607</v>
      </c>
      <c r="W179">
        <v>577644.25</v>
      </c>
      <c r="X179">
        <v>777462</v>
      </c>
      <c r="Y179">
        <v>1010653.2</v>
      </c>
      <c r="Z179">
        <v>1.29993903239001</v>
      </c>
      <c r="AA179">
        <v>2365759.45</v>
      </c>
      <c r="AC179" t="s">
        <v>2606</v>
      </c>
      <c r="AD179" t="s">
        <v>2607</v>
      </c>
      <c r="AE179">
        <v>577644.25</v>
      </c>
      <c r="AF179">
        <v>777462</v>
      </c>
      <c r="AG179">
        <v>2964803.2</v>
      </c>
      <c r="AH179">
        <v>3.81343808443371</v>
      </c>
    </row>
    <row r="180" ht="28.5" customHeight="true" spans="1:34">
      <c r="A180" t="s">
        <v>2579</v>
      </c>
      <c r="B180">
        <v>4929</v>
      </c>
      <c r="C180">
        <v>5101.66</v>
      </c>
      <c r="D180">
        <v>3325</v>
      </c>
      <c r="E180">
        <v>3325</v>
      </c>
      <c r="F180">
        <v>3325</v>
      </c>
      <c r="G180">
        <f t="shared" si="8"/>
        <v>0</v>
      </c>
      <c r="H180" t="s">
        <v>2578</v>
      </c>
      <c r="I180" t="s">
        <v>2579</v>
      </c>
      <c r="J180">
        <v>4929</v>
      </c>
      <c r="K180">
        <v>5101.66</v>
      </c>
      <c r="L180">
        <v>3325</v>
      </c>
      <c r="M180" t="s">
        <v>2604</v>
      </c>
      <c r="N180" t="s">
        <v>2601</v>
      </c>
      <c r="O180">
        <v>23128.8</v>
      </c>
      <c r="P180">
        <v>23101.8</v>
      </c>
      <c r="Q180">
        <v>23135.8</v>
      </c>
      <c r="R180">
        <v>1.00147174679029</v>
      </c>
      <c r="U180" t="s">
        <v>2608</v>
      </c>
      <c r="V180" t="s">
        <v>2609</v>
      </c>
      <c r="W180">
        <v>572059.25</v>
      </c>
      <c r="X180">
        <v>772712</v>
      </c>
      <c r="Y180">
        <v>1010463.2</v>
      </c>
      <c r="Z180">
        <v>1.30768410481525</v>
      </c>
      <c r="AA180">
        <v>2355234.45</v>
      </c>
      <c r="AC180" t="s">
        <v>2608</v>
      </c>
      <c r="AD180" t="s">
        <v>2609</v>
      </c>
      <c r="AE180">
        <v>572059.25</v>
      </c>
      <c r="AF180">
        <v>772712</v>
      </c>
      <c r="AG180">
        <v>2964613.2</v>
      </c>
      <c r="AH180">
        <v>3.83663408876787</v>
      </c>
    </row>
    <row r="181" ht="28.5" customHeight="true" spans="1:34">
      <c r="A181" t="s">
        <v>2581</v>
      </c>
      <c r="B181">
        <v>114952</v>
      </c>
      <c r="C181">
        <v>300</v>
      </c>
      <c r="D181">
        <v>300</v>
      </c>
      <c r="E181">
        <v>300</v>
      </c>
      <c r="F181">
        <v>300</v>
      </c>
      <c r="G181">
        <f t="shared" si="8"/>
        <v>0</v>
      </c>
      <c r="H181" t="s">
        <v>2580</v>
      </c>
      <c r="I181" t="s">
        <v>2581</v>
      </c>
      <c r="J181">
        <v>114952</v>
      </c>
      <c r="K181">
        <v>300</v>
      </c>
      <c r="L181">
        <v>300</v>
      </c>
      <c r="M181" t="s">
        <v>2606</v>
      </c>
      <c r="N181" t="s">
        <v>2603</v>
      </c>
      <c r="O181">
        <v>14258.9</v>
      </c>
      <c r="P181">
        <v>19501.8</v>
      </c>
      <c r="Q181">
        <v>21923.44</v>
      </c>
      <c r="R181">
        <v>1.12417520434011</v>
      </c>
      <c r="U181" t="s">
        <v>2610</v>
      </c>
      <c r="V181" t="s">
        <v>2611</v>
      </c>
      <c r="W181">
        <v>82891</v>
      </c>
      <c r="X181">
        <v>90503</v>
      </c>
      <c r="Y181">
        <v>133150</v>
      </c>
      <c r="Z181">
        <v>1.4712219484437</v>
      </c>
      <c r="AA181">
        <v>306544</v>
      </c>
      <c r="AC181" t="s">
        <v>2610</v>
      </c>
      <c r="AD181" t="s">
        <v>2611</v>
      </c>
      <c r="AE181">
        <v>82891</v>
      </c>
      <c r="AF181">
        <v>90503</v>
      </c>
      <c r="AG181">
        <v>133150</v>
      </c>
      <c r="AH181">
        <v>1.4712219484437</v>
      </c>
    </row>
    <row r="182" ht="28.5" customHeight="true" spans="1:34">
      <c r="A182" t="s">
        <v>2583</v>
      </c>
      <c r="B182">
        <v>281299</v>
      </c>
      <c r="C182">
        <v>38447</v>
      </c>
      <c r="D182">
        <v>62999</v>
      </c>
      <c r="E182">
        <v>63059</v>
      </c>
      <c r="F182">
        <v>63059</v>
      </c>
      <c r="G182">
        <f t="shared" si="8"/>
        <v>-60</v>
      </c>
      <c r="H182" t="s">
        <v>2582</v>
      </c>
      <c r="I182" t="s">
        <v>2583</v>
      </c>
      <c r="J182">
        <v>281299</v>
      </c>
      <c r="K182">
        <v>38447</v>
      </c>
      <c r="L182">
        <v>62999</v>
      </c>
      <c r="M182" t="s">
        <v>2608</v>
      </c>
      <c r="N182" t="s">
        <v>2605</v>
      </c>
      <c r="O182">
        <v>36.4</v>
      </c>
      <c r="P182">
        <v>93941.95</v>
      </c>
      <c r="Q182">
        <v>139959.94</v>
      </c>
      <c r="R182">
        <v>1.48985559699368</v>
      </c>
      <c r="U182" t="s">
        <v>2612</v>
      </c>
      <c r="V182" t="s">
        <v>2613</v>
      </c>
      <c r="W182">
        <v>82891</v>
      </c>
      <c r="X182">
        <v>79513</v>
      </c>
      <c r="Y182">
        <v>117971</v>
      </c>
      <c r="Z182">
        <v>1.48366933708953</v>
      </c>
      <c r="AA182">
        <v>280375</v>
      </c>
      <c r="AC182" t="s">
        <v>2612</v>
      </c>
      <c r="AD182" t="s">
        <v>2613</v>
      </c>
      <c r="AE182">
        <v>82891</v>
      </c>
      <c r="AF182">
        <v>79513</v>
      </c>
      <c r="AG182">
        <v>85274</v>
      </c>
      <c r="AH182">
        <v>1.43386616025053</v>
      </c>
    </row>
    <row r="183" ht="28.5" customHeight="true" spans="1:34">
      <c r="A183" t="s">
        <v>2585</v>
      </c>
      <c r="B183">
        <v>6713</v>
      </c>
      <c r="C183">
        <v>1100</v>
      </c>
      <c r="D183">
        <v>97.92</v>
      </c>
      <c r="E183">
        <v>97.92</v>
      </c>
      <c r="F183">
        <v>97.92</v>
      </c>
      <c r="G183">
        <f t="shared" si="8"/>
        <v>0</v>
      </c>
      <c r="H183" t="s">
        <v>2584</v>
      </c>
      <c r="I183" t="s">
        <v>2585</v>
      </c>
      <c r="J183">
        <v>6713</v>
      </c>
      <c r="K183">
        <v>1100</v>
      </c>
      <c r="L183">
        <v>97.92</v>
      </c>
      <c r="M183" t="s">
        <v>2610</v>
      </c>
      <c r="N183" t="s">
        <v>2607</v>
      </c>
      <c r="O183">
        <v>577644.25</v>
      </c>
      <c r="P183">
        <v>777462</v>
      </c>
      <c r="Q183">
        <v>1010651.4</v>
      </c>
      <c r="R183">
        <v>1.29993671716431</v>
      </c>
      <c r="U183" t="s">
        <v>2614</v>
      </c>
      <c r="V183" t="s">
        <v>2615</v>
      </c>
      <c r="X183">
        <v>3600</v>
      </c>
      <c r="Y183">
        <v>3219</v>
      </c>
      <c r="Z183">
        <v>0.894166666666667</v>
      </c>
      <c r="AA183">
        <v>6819</v>
      </c>
      <c r="AC183" t="s">
        <v>2614</v>
      </c>
      <c r="AD183" t="s">
        <v>2615</v>
      </c>
      <c r="AF183">
        <v>3600</v>
      </c>
      <c r="AH183">
        <v>-7.9825</v>
      </c>
    </row>
    <row r="184" ht="28.5" customHeight="true" spans="1:34">
      <c r="A184" t="s">
        <v>2587</v>
      </c>
      <c r="B184">
        <v>139928.63</v>
      </c>
      <c r="C184">
        <v>181247.06</v>
      </c>
      <c r="D184">
        <v>587405.09</v>
      </c>
      <c r="E184">
        <v>272909.16</v>
      </c>
      <c r="F184">
        <v>272909.16</v>
      </c>
      <c r="G184">
        <f t="shared" si="8"/>
        <v>314495.93</v>
      </c>
      <c r="H184" t="s">
        <v>2586</v>
      </c>
      <c r="I184" t="s">
        <v>2587</v>
      </c>
      <c r="J184">
        <v>139928.63</v>
      </c>
      <c r="K184">
        <v>181247.06</v>
      </c>
      <c r="L184">
        <v>587405.09</v>
      </c>
      <c r="M184" t="s">
        <v>2612</v>
      </c>
      <c r="N184" t="s">
        <v>2609</v>
      </c>
      <c r="O184">
        <v>572059.25</v>
      </c>
      <c r="P184">
        <v>772712</v>
      </c>
      <c r="Q184">
        <v>1010461.4</v>
      </c>
      <c r="R184">
        <v>1.30768177535744</v>
      </c>
      <c r="U184" t="s">
        <v>2616</v>
      </c>
      <c r="V184" t="s">
        <v>2617</v>
      </c>
      <c r="W184">
        <v>2000</v>
      </c>
      <c r="X184">
        <v>18750</v>
      </c>
      <c r="Y184">
        <v>18750</v>
      </c>
      <c r="Z184">
        <v>1</v>
      </c>
      <c r="AA184">
        <v>39500</v>
      </c>
      <c r="AC184" t="s">
        <v>2616</v>
      </c>
      <c r="AD184" t="s">
        <v>2617</v>
      </c>
      <c r="AE184">
        <v>2000</v>
      </c>
      <c r="AF184">
        <v>18750</v>
      </c>
      <c r="AG184">
        <v>19415</v>
      </c>
      <c r="AH184">
        <v>1.03546666666667</v>
      </c>
    </row>
    <row r="185" ht="28.5" customHeight="true" spans="1:34">
      <c r="A185" t="s">
        <v>2589</v>
      </c>
      <c r="B185">
        <v>437864.28</v>
      </c>
      <c r="C185">
        <v>443463.63</v>
      </c>
      <c r="D185">
        <v>581762.24</v>
      </c>
      <c r="E185">
        <v>581762.24</v>
      </c>
      <c r="F185">
        <v>581625.64</v>
      </c>
      <c r="G185">
        <f t="shared" si="8"/>
        <v>0</v>
      </c>
      <c r="H185" t="s">
        <v>2588</v>
      </c>
      <c r="I185" t="s">
        <v>2589</v>
      </c>
      <c r="J185">
        <v>437864.28</v>
      </c>
      <c r="K185">
        <v>443463.63</v>
      </c>
      <c r="L185">
        <v>581762.24</v>
      </c>
      <c r="M185" t="s">
        <v>2614</v>
      </c>
      <c r="N185" t="s">
        <v>2611</v>
      </c>
      <c r="O185">
        <v>82891</v>
      </c>
      <c r="P185">
        <v>90503</v>
      </c>
      <c r="Q185">
        <v>133150</v>
      </c>
      <c r="R185">
        <v>1.4712219484437</v>
      </c>
      <c r="U185" t="s">
        <v>2618</v>
      </c>
      <c r="V185" t="s">
        <v>2619</v>
      </c>
      <c r="W185">
        <v>2000</v>
      </c>
      <c r="X185">
        <v>2750</v>
      </c>
      <c r="Y185">
        <v>18750</v>
      </c>
      <c r="Z185">
        <v>6.81818181818182</v>
      </c>
      <c r="AA185">
        <v>23500</v>
      </c>
      <c r="AC185" t="s">
        <v>2618</v>
      </c>
      <c r="AD185" t="s">
        <v>2619</v>
      </c>
      <c r="AE185">
        <v>2000</v>
      </c>
      <c r="AF185">
        <v>2750</v>
      </c>
      <c r="AG185">
        <v>19415</v>
      </c>
      <c r="AH185">
        <v>7.06</v>
      </c>
    </row>
    <row r="186" ht="28.5" customHeight="true" spans="1:34">
      <c r="A186" t="s">
        <v>2591</v>
      </c>
      <c r="B186">
        <v>163688.7</v>
      </c>
      <c r="C186">
        <v>107745.35</v>
      </c>
      <c r="D186">
        <v>311045.21</v>
      </c>
      <c r="E186">
        <v>311045.21</v>
      </c>
      <c r="F186">
        <v>310908.61</v>
      </c>
      <c r="G186">
        <f t="shared" si="8"/>
        <v>0</v>
      </c>
      <c r="H186" t="s">
        <v>2590</v>
      </c>
      <c r="I186" t="s">
        <v>2591</v>
      </c>
      <c r="J186">
        <v>163688.7</v>
      </c>
      <c r="K186">
        <v>107745.35</v>
      </c>
      <c r="L186">
        <v>311045.21</v>
      </c>
      <c r="M186" t="s">
        <v>2616</v>
      </c>
      <c r="N186" t="s">
        <v>2613</v>
      </c>
      <c r="O186">
        <v>82891</v>
      </c>
      <c r="P186">
        <v>79513</v>
      </c>
      <c r="Q186">
        <v>117971</v>
      </c>
      <c r="R186">
        <v>1.48366933708953</v>
      </c>
      <c r="U186" t="s">
        <v>2620</v>
      </c>
      <c r="V186" t="s">
        <v>2621</v>
      </c>
      <c r="W186">
        <v>18631</v>
      </c>
      <c r="X186">
        <v>27607</v>
      </c>
      <c r="Y186">
        <v>21324</v>
      </c>
      <c r="Z186">
        <v>0.772412793856631</v>
      </c>
      <c r="AA186">
        <v>67562</v>
      </c>
      <c r="AC186" t="s">
        <v>2620</v>
      </c>
      <c r="AD186" t="s">
        <v>2621</v>
      </c>
      <c r="AE186">
        <v>18631</v>
      </c>
      <c r="AF186">
        <v>27607</v>
      </c>
      <c r="AG186">
        <v>21324</v>
      </c>
      <c r="AH186">
        <v>0.772412793856631</v>
      </c>
    </row>
    <row r="187" ht="28.5" customHeight="true" spans="1:34">
      <c r="A187" t="s">
        <v>2593</v>
      </c>
      <c r="B187">
        <v>710771.85</v>
      </c>
      <c r="C187">
        <v>553158.8</v>
      </c>
      <c r="D187">
        <v>1159570.18</v>
      </c>
      <c r="E187">
        <v>1159570.18</v>
      </c>
      <c r="F187">
        <v>1159570.18</v>
      </c>
      <c r="G187">
        <f t="shared" si="8"/>
        <v>0</v>
      </c>
      <c r="H187" t="s">
        <v>2592</v>
      </c>
      <c r="I187" t="s">
        <v>2593</v>
      </c>
      <c r="J187">
        <v>710771.85</v>
      </c>
      <c r="K187">
        <v>553158.8</v>
      </c>
      <c r="L187">
        <v>1159570.18</v>
      </c>
      <c r="M187" t="s">
        <v>2618</v>
      </c>
      <c r="N187" t="s">
        <v>2615</v>
      </c>
      <c r="P187">
        <v>3600</v>
      </c>
      <c r="Q187">
        <v>3219</v>
      </c>
      <c r="R187">
        <v>0.894166666666667</v>
      </c>
      <c r="U187" t="s">
        <v>2622</v>
      </c>
      <c r="V187" t="s">
        <v>2623</v>
      </c>
      <c r="W187">
        <v>3621</v>
      </c>
      <c r="X187">
        <v>600</v>
      </c>
      <c r="Y187">
        <v>1000</v>
      </c>
      <c r="Z187">
        <v>1.66666666666667</v>
      </c>
      <c r="AA187">
        <v>5221</v>
      </c>
      <c r="AC187" t="s">
        <v>2622</v>
      </c>
      <c r="AD187" t="s">
        <v>2623</v>
      </c>
      <c r="AE187">
        <v>3621</v>
      </c>
      <c r="AF187">
        <v>600</v>
      </c>
      <c r="AG187">
        <v>1000</v>
      </c>
      <c r="AH187">
        <v>1.66666666666667</v>
      </c>
    </row>
    <row r="188" ht="28.5" customHeight="true" spans="1:34">
      <c r="A188" t="s">
        <v>2595</v>
      </c>
      <c r="B188">
        <v>6564.4</v>
      </c>
      <c r="C188">
        <v>5986.47</v>
      </c>
      <c r="D188">
        <v>12702.52</v>
      </c>
      <c r="E188">
        <v>12702.52</v>
      </c>
      <c r="F188">
        <v>12702.52</v>
      </c>
      <c r="G188">
        <f t="shared" si="8"/>
        <v>0</v>
      </c>
      <c r="H188" t="s">
        <v>2594</v>
      </c>
      <c r="I188" t="s">
        <v>2595</v>
      </c>
      <c r="J188">
        <v>6564.4</v>
      </c>
      <c r="K188">
        <v>5986.47</v>
      </c>
      <c r="L188">
        <v>12702.52</v>
      </c>
      <c r="M188" t="s">
        <v>2620</v>
      </c>
      <c r="N188" t="s">
        <v>2617</v>
      </c>
      <c r="O188">
        <v>2000</v>
      </c>
      <c r="P188">
        <v>18750</v>
      </c>
      <c r="Q188">
        <v>18750</v>
      </c>
      <c r="R188">
        <v>1</v>
      </c>
      <c r="U188" t="s">
        <v>2624</v>
      </c>
      <c r="V188" t="s">
        <v>2625</v>
      </c>
      <c r="W188">
        <v>10335</v>
      </c>
      <c r="X188">
        <v>26827</v>
      </c>
      <c r="Y188">
        <v>20324</v>
      </c>
      <c r="Z188">
        <v>0.757594960301189</v>
      </c>
      <c r="AA188">
        <v>57486</v>
      </c>
      <c r="AC188" t="s">
        <v>2624</v>
      </c>
      <c r="AD188" t="s">
        <v>2625</v>
      </c>
      <c r="AE188">
        <v>10335</v>
      </c>
      <c r="AF188">
        <v>26827</v>
      </c>
      <c r="AG188">
        <v>20324</v>
      </c>
      <c r="AH188">
        <v>0.757594960301189</v>
      </c>
    </row>
    <row r="189" ht="28.5" customHeight="true" spans="1:34">
      <c r="A189" t="s">
        <v>2597</v>
      </c>
      <c r="B189">
        <v>577644.07</v>
      </c>
      <c r="C189">
        <v>269578.75</v>
      </c>
      <c r="D189">
        <v>805837.8</v>
      </c>
      <c r="E189">
        <v>805837.8</v>
      </c>
      <c r="F189">
        <v>806440.8</v>
      </c>
      <c r="G189">
        <f t="shared" si="8"/>
        <v>0</v>
      </c>
      <c r="H189" t="s">
        <v>2596</v>
      </c>
      <c r="I189" t="s">
        <v>2597</v>
      </c>
      <c r="J189">
        <v>577644.07</v>
      </c>
      <c r="K189">
        <v>269578.75</v>
      </c>
      <c r="L189">
        <v>805837.8</v>
      </c>
      <c r="M189" t="s">
        <v>2622</v>
      </c>
      <c r="N189" t="s">
        <v>2619</v>
      </c>
      <c r="O189">
        <v>2000</v>
      </c>
      <c r="P189">
        <v>2750</v>
      </c>
      <c r="Q189">
        <v>18750</v>
      </c>
      <c r="R189">
        <v>6.81818181818182</v>
      </c>
      <c r="U189" t="s">
        <v>2626</v>
      </c>
      <c r="V189" t="s">
        <v>2627</v>
      </c>
      <c r="W189">
        <v>27200</v>
      </c>
      <c r="X189">
        <v>25142</v>
      </c>
      <c r="Y189">
        <v>403224</v>
      </c>
      <c r="Z189">
        <v>16.0378649272134</v>
      </c>
      <c r="AA189">
        <v>455566</v>
      </c>
      <c r="AC189" t="s">
        <v>2626</v>
      </c>
      <c r="AD189" t="s">
        <v>2627</v>
      </c>
      <c r="AE189">
        <v>27200</v>
      </c>
      <c r="AF189">
        <v>25142</v>
      </c>
      <c r="AG189">
        <v>403224</v>
      </c>
      <c r="AH189">
        <v>16.0378649272134</v>
      </c>
    </row>
    <row r="190" ht="28.5" customHeight="true" spans="1:34">
      <c r="A190" t="s">
        <v>2599</v>
      </c>
      <c r="B190">
        <v>26589.29</v>
      </c>
      <c r="C190">
        <v>18094.98</v>
      </c>
      <c r="D190">
        <v>8000</v>
      </c>
      <c r="E190">
        <v>8000</v>
      </c>
      <c r="F190">
        <v>8000</v>
      </c>
      <c r="G190">
        <f t="shared" si="8"/>
        <v>0</v>
      </c>
      <c r="H190" t="s">
        <v>2598</v>
      </c>
      <c r="I190" t="s">
        <v>2599</v>
      </c>
      <c r="J190">
        <v>26589.29</v>
      </c>
      <c r="K190">
        <v>18094.98</v>
      </c>
      <c r="L190">
        <v>8000</v>
      </c>
      <c r="M190" t="s">
        <v>2624</v>
      </c>
      <c r="N190" t="s">
        <v>2621</v>
      </c>
      <c r="O190">
        <v>18631</v>
      </c>
      <c r="P190">
        <v>27607</v>
      </c>
      <c r="Q190">
        <v>33478</v>
      </c>
      <c r="R190">
        <v>1.21266345492085</v>
      </c>
      <c r="U190" t="s">
        <v>1123</v>
      </c>
      <c r="V190" t="s">
        <v>2628</v>
      </c>
      <c r="W190">
        <v>151463</v>
      </c>
      <c r="X190">
        <v>329773</v>
      </c>
      <c r="Y190">
        <v>138816</v>
      </c>
      <c r="Z190">
        <v>0.420944103974552</v>
      </c>
      <c r="AA190">
        <v>620052</v>
      </c>
      <c r="AC190" t="s">
        <v>1123</v>
      </c>
      <c r="AD190" t="s">
        <v>2628</v>
      </c>
      <c r="AE190">
        <v>151463</v>
      </c>
      <c r="AF190">
        <v>329773</v>
      </c>
      <c r="AG190">
        <v>138151</v>
      </c>
      <c r="AH190">
        <v>0.418927565325239</v>
      </c>
    </row>
    <row r="191" ht="28.5" customHeight="true" spans="1:34">
      <c r="A191" t="s">
        <v>2601</v>
      </c>
      <c r="B191">
        <v>23128.8</v>
      </c>
      <c r="C191">
        <v>23101.8</v>
      </c>
      <c r="D191">
        <v>23135.8</v>
      </c>
      <c r="E191">
        <v>23135.8</v>
      </c>
      <c r="F191">
        <v>23135.8</v>
      </c>
      <c r="G191">
        <f t="shared" si="8"/>
        <v>0</v>
      </c>
      <c r="H191" t="s">
        <v>2600</v>
      </c>
      <c r="I191" t="s">
        <v>2601</v>
      </c>
      <c r="J191">
        <v>23128.8</v>
      </c>
      <c r="K191">
        <v>23101.8</v>
      </c>
      <c r="L191">
        <v>23135.8</v>
      </c>
      <c r="M191" t="s">
        <v>2626</v>
      </c>
      <c r="N191" t="s">
        <v>2623</v>
      </c>
      <c r="O191">
        <v>3621</v>
      </c>
      <c r="P191">
        <v>600</v>
      </c>
      <c r="Q191">
        <v>1000</v>
      </c>
      <c r="R191">
        <v>1.66666666666667</v>
      </c>
      <c r="AC191" t="s">
        <v>1123</v>
      </c>
      <c r="AD191" t="s">
        <v>2628</v>
      </c>
      <c r="AE191">
        <v>151463</v>
      </c>
      <c r="AF191">
        <v>329773</v>
      </c>
      <c r="AG191">
        <v>138151</v>
      </c>
      <c r="AH191">
        <v>0.418927565325239</v>
      </c>
    </row>
    <row r="192" ht="28.5" customHeight="true" spans="1:34">
      <c r="A192" t="s">
        <v>2603</v>
      </c>
      <c r="B192">
        <v>14258.9</v>
      </c>
      <c r="C192">
        <v>19501.8</v>
      </c>
      <c r="D192">
        <v>21923.44</v>
      </c>
      <c r="E192">
        <v>21923.44</v>
      </c>
      <c r="F192">
        <v>21923.44</v>
      </c>
      <c r="G192">
        <f t="shared" si="8"/>
        <v>0</v>
      </c>
      <c r="H192" t="s">
        <v>2602</v>
      </c>
      <c r="I192" t="s">
        <v>2603</v>
      </c>
      <c r="J192">
        <v>14258.9</v>
      </c>
      <c r="K192">
        <v>19501.8</v>
      </c>
      <c r="L192">
        <v>21923.44</v>
      </c>
      <c r="M192" t="s">
        <v>1123</v>
      </c>
      <c r="N192" t="s">
        <v>2625</v>
      </c>
      <c r="O192">
        <v>10335</v>
      </c>
      <c r="P192">
        <v>26827</v>
      </c>
      <c r="Q192">
        <v>20324</v>
      </c>
      <c r="R192">
        <v>0.757594960301189</v>
      </c>
      <c r="U192" t="s">
        <v>2629</v>
      </c>
      <c r="V192" t="s">
        <v>2223</v>
      </c>
      <c r="W192">
        <v>2031060.11</v>
      </c>
      <c r="X192">
        <v>2481550.72</v>
      </c>
      <c r="Y192">
        <v>2733030.7</v>
      </c>
      <c r="Z192">
        <v>1.10133985091387</v>
      </c>
      <c r="AA192">
        <v>7245641.53</v>
      </c>
      <c r="AC192" t="s">
        <v>2629</v>
      </c>
      <c r="AD192" t="s">
        <v>2223</v>
      </c>
      <c r="AE192">
        <v>2031060.11</v>
      </c>
      <c r="AF192">
        <v>2481550.72</v>
      </c>
      <c r="AG192">
        <v>2733030.7</v>
      </c>
      <c r="AH192">
        <v>1.10133985091387</v>
      </c>
    </row>
    <row r="193" ht="28.5" customHeight="true" spans="1:34">
      <c r="A193" t="s">
        <v>2605</v>
      </c>
      <c r="B193">
        <v>36.4</v>
      </c>
      <c r="C193">
        <v>93941.95</v>
      </c>
      <c r="D193">
        <v>139959.94</v>
      </c>
      <c r="E193">
        <v>139959.94</v>
      </c>
      <c r="F193">
        <v>139356.94</v>
      </c>
      <c r="G193">
        <f t="shared" si="8"/>
        <v>0</v>
      </c>
      <c r="H193" t="s">
        <v>2604</v>
      </c>
      <c r="I193" t="s">
        <v>2605</v>
      </c>
      <c r="J193">
        <v>36.4</v>
      </c>
      <c r="K193">
        <v>93941.95</v>
      </c>
      <c r="L193">
        <v>139959.94</v>
      </c>
      <c r="M193" t="s">
        <v>2629</v>
      </c>
      <c r="N193" t="s">
        <v>2627</v>
      </c>
      <c r="O193">
        <v>27200</v>
      </c>
      <c r="P193">
        <v>25142</v>
      </c>
      <c r="Q193">
        <v>403224</v>
      </c>
      <c r="R193">
        <v>16.0378649272134</v>
      </c>
      <c r="U193" t="s">
        <v>2630</v>
      </c>
      <c r="V193" t="s">
        <v>2631</v>
      </c>
      <c r="W193">
        <v>1659794.11</v>
      </c>
      <c r="X193">
        <v>1700690.72</v>
      </c>
      <c r="Y193">
        <v>2146688.7</v>
      </c>
      <c r="Z193">
        <v>1.26224520117332</v>
      </c>
      <c r="AA193">
        <v>5507173.53</v>
      </c>
      <c r="AC193" t="s">
        <v>2630</v>
      </c>
      <c r="AD193" t="s">
        <v>2631</v>
      </c>
      <c r="AE193">
        <v>1659794.11</v>
      </c>
      <c r="AF193">
        <v>1700690.72</v>
      </c>
      <c r="AG193">
        <v>2146688.7</v>
      </c>
      <c r="AH193">
        <v>1.26224520117332</v>
      </c>
    </row>
    <row r="194" ht="28.5" customHeight="true" spans="1:34">
      <c r="A194" t="s">
        <v>2607</v>
      </c>
      <c r="B194">
        <v>577644.25</v>
      </c>
      <c r="C194">
        <v>777462</v>
      </c>
      <c r="D194">
        <v>1010651.4</v>
      </c>
      <c r="E194">
        <v>1010651.4</v>
      </c>
      <c r="F194">
        <v>1010653.2</v>
      </c>
      <c r="G194">
        <f t="shared" si="8"/>
        <v>0</v>
      </c>
      <c r="H194" t="s">
        <v>2606</v>
      </c>
      <c r="I194" t="s">
        <v>2607</v>
      </c>
      <c r="J194">
        <v>577644.25</v>
      </c>
      <c r="K194">
        <v>777462</v>
      </c>
      <c r="L194">
        <v>1010651.4</v>
      </c>
      <c r="M194" t="s">
        <v>2630</v>
      </c>
      <c r="N194" t="s">
        <v>2628</v>
      </c>
      <c r="O194">
        <v>151463</v>
      </c>
      <c r="P194">
        <v>329773</v>
      </c>
      <c r="Q194">
        <v>138816</v>
      </c>
      <c r="R194">
        <v>0.420944103974552</v>
      </c>
      <c r="U194" t="s">
        <v>2632</v>
      </c>
      <c r="V194" t="s">
        <v>2633</v>
      </c>
      <c r="W194">
        <v>207000.95</v>
      </c>
      <c r="X194">
        <v>565668.75</v>
      </c>
      <c r="Y194">
        <v>2069811.81</v>
      </c>
      <c r="Z194">
        <v>3.65905277602837</v>
      </c>
      <c r="AA194">
        <v>2842481.51</v>
      </c>
      <c r="AC194" t="s">
        <v>2632</v>
      </c>
      <c r="AD194" t="s">
        <v>2633</v>
      </c>
      <c r="AE194">
        <v>207000.95</v>
      </c>
      <c r="AF194">
        <v>565668.75</v>
      </c>
      <c r="AG194">
        <v>2069811.81</v>
      </c>
      <c r="AH194">
        <v>3.65905277602837</v>
      </c>
    </row>
    <row r="195" ht="28.5" customHeight="true" spans="1:34">
      <c r="A195" t="s">
        <v>2609</v>
      </c>
      <c r="B195">
        <v>572059.25</v>
      </c>
      <c r="C195">
        <v>772712</v>
      </c>
      <c r="D195">
        <v>1010461.4</v>
      </c>
      <c r="E195">
        <v>1010461.4</v>
      </c>
      <c r="F195">
        <v>1010653.2</v>
      </c>
      <c r="G195">
        <f t="shared" si="8"/>
        <v>0</v>
      </c>
      <c r="H195" t="s">
        <v>2608</v>
      </c>
      <c r="I195" t="s">
        <v>2609</v>
      </c>
      <c r="J195">
        <v>572059.25</v>
      </c>
      <c r="K195">
        <v>772712</v>
      </c>
      <c r="L195">
        <v>1010461.4</v>
      </c>
      <c r="U195" t="s">
        <v>2634</v>
      </c>
      <c r="V195" t="s">
        <v>2635</v>
      </c>
      <c r="X195">
        <v>101000</v>
      </c>
      <c r="Y195">
        <v>1000</v>
      </c>
      <c r="Z195">
        <v>0.0099009900990099</v>
      </c>
      <c r="AA195">
        <v>102000</v>
      </c>
      <c r="AC195" t="s">
        <v>2634</v>
      </c>
      <c r="AD195" t="s">
        <v>2635</v>
      </c>
      <c r="AF195">
        <v>101000</v>
      </c>
      <c r="AG195">
        <v>1000</v>
      </c>
      <c r="AH195">
        <v>0.0099009900990099</v>
      </c>
    </row>
    <row r="196" ht="28.5" customHeight="true" spans="1:34">
      <c r="A196" t="s">
        <v>2611</v>
      </c>
      <c r="B196">
        <v>82891</v>
      </c>
      <c r="C196">
        <v>90503</v>
      </c>
      <c r="D196">
        <v>133150</v>
      </c>
      <c r="E196">
        <v>133150</v>
      </c>
      <c r="F196">
        <v>133150</v>
      </c>
      <c r="G196">
        <f t="shared" si="8"/>
        <v>0</v>
      </c>
      <c r="H196" t="s">
        <v>2610</v>
      </c>
      <c r="I196" t="s">
        <v>2611</v>
      </c>
      <c r="J196">
        <v>82891</v>
      </c>
      <c r="K196">
        <v>90503</v>
      </c>
      <c r="L196">
        <v>133150</v>
      </c>
      <c r="M196" t="s">
        <v>2632</v>
      </c>
      <c r="N196" t="s">
        <v>2223</v>
      </c>
      <c r="O196">
        <v>2031060.11</v>
      </c>
      <c r="P196">
        <v>2481550.72</v>
      </c>
      <c r="Q196">
        <v>2940392.7</v>
      </c>
      <c r="R196">
        <v>1.18490131041932</v>
      </c>
      <c r="U196" t="s">
        <v>2636</v>
      </c>
      <c r="V196" t="s">
        <v>2637</v>
      </c>
      <c r="X196">
        <v>500</v>
      </c>
      <c r="Y196">
        <v>1000</v>
      </c>
      <c r="Z196">
        <v>2</v>
      </c>
      <c r="AA196">
        <v>1500</v>
      </c>
      <c r="AC196" t="s">
        <v>2636</v>
      </c>
      <c r="AD196" t="s">
        <v>2637</v>
      </c>
      <c r="AF196">
        <v>500</v>
      </c>
      <c r="AG196">
        <v>1000</v>
      </c>
      <c r="AH196">
        <v>2</v>
      </c>
    </row>
    <row r="197" ht="28.5" customHeight="true" spans="1:34">
      <c r="A197" t="s">
        <v>2613</v>
      </c>
      <c r="B197">
        <v>82891</v>
      </c>
      <c r="C197">
        <v>79513</v>
      </c>
      <c r="D197">
        <v>117971</v>
      </c>
      <c r="E197">
        <v>117971</v>
      </c>
      <c r="F197">
        <v>85274</v>
      </c>
      <c r="G197">
        <f t="shared" si="8"/>
        <v>0</v>
      </c>
      <c r="H197" t="s">
        <v>2612</v>
      </c>
      <c r="I197" t="s">
        <v>2613</v>
      </c>
      <c r="J197">
        <v>82891</v>
      </c>
      <c r="K197">
        <v>79513</v>
      </c>
      <c r="L197">
        <v>117971</v>
      </c>
      <c r="M197" t="s">
        <v>2634</v>
      </c>
      <c r="N197" t="s">
        <v>2631</v>
      </c>
      <c r="O197">
        <v>1659794.11</v>
      </c>
      <c r="P197">
        <v>1700690.72</v>
      </c>
      <c r="Q197">
        <v>2146688.7</v>
      </c>
      <c r="R197">
        <v>1.26224520117332</v>
      </c>
      <c r="U197" t="s">
        <v>2638</v>
      </c>
      <c r="V197" t="s">
        <v>2639</v>
      </c>
      <c r="X197">
        <v>44420</v>
      </c>
      <c r="Y197">
        <v>127350</v>
      </c>
      <c r="Z197">
        <v>2.86695182350293</v>
      </c>
      <c r="AA197">
        <v>171770</v>
      </c>
      <c r="AC197" t="s">
        <v>2638</v>
      </c>
      <c r="AD197" t="s">
        <v>2639</v>
      </c>
      <c r="AF197">
        <v>44420</v>
      </c>
      <c r="AG197">
        <v>127350</v>
      </c>
      <c r="AH197">
        <v>2.86695182350293</v>
      </c>
    </row>
    <row r="198" ht="28.5" customHeight="true" spans="1:34">
      <c r="A198" t="s">
        <v>2615</v>
      </c>
      <c r="C198">
        <v>3600</v>
      </c>
      <c r="D198">
        <v>3219</v>
      </c>
      <c r="E198">
        <v>3219</v>
      </c>
      <c r="G198">
        <f t="shared" si="8"/>
        <v>0</v>
      </c>
      <c r="H198" t="s">
        <v>2614</v>
      </c>
      <c r="I198" t="s">
        <v>2615</v>
      </c>
      <c r="K198">
        <v>3600</v>
      </c>
      <c r="L198">
        <v>3219</v>
      </c>
      <c r="M198" t="s">
        <v>2636</v>
      </c>
      <c r="N198" t="s">
        <v>2633</v>
      </c>
      <c r="O198">
        <v>207000.95</v>
      </c>
      <c r="P198">
        <v>565668.75</v>
      </c>
      <c r="Q198">
        <v>2069811.81</v>
      </c>
      <c r="R198">
        <v>3.65905277602837</v>
      </c>
      <c r="U198" t="s">
        <v>2640</v>
      </c>
      <c r="V198" t="s">
        <v>2641</v>
      </c>
      <c r="X198">
        <v>44420</v>
      </c>
      <c r="Y198">
        <v>23000</v>
      </c>
      <c r="Z198">
        <v>0.517784781629896</v>
      </c>
      <c r="AA198">
        <v>67420</v>
      </c>
      <c r="AC198" t="s">
        <v>2640</v>
      </c>
      <c r="AD198" t="s">
        <v>2641</v>
      </c>
      <c r="AF198">
        <v>44420</v>
      </c>
      <c r="AG198">
        <v>23000</v>
      </c>
      <c r="AH198">
        <v>0.517784781629896</v>
      </c>
    </row>
    <row r="199" ht="28.5" customHeight="true" spans="1:34">
      <c r="A199" t="s">
        <v>2617</v>
      </c>
      <c r="B199">
        <v>2000</v>
      </c>
      <c r="C199">
        <v>18750</v>
      </c>
      <c r="D199">
        <v>18750</v>
      </c>
      <c r="E199">
        <v>18750</v>
      </c>
      <c r="F199">
        <v>18750</v>
      </c>
      <c r="G199">
        <f t="shared" si="8"/>
        <v>0</v>
      </c>
      <c r="H199" t="s">
        <v>2616</v>
      </c>
      <c r="I199" t="s">
        <v>2617</v>
      </c>
      <c r="J199">
        <v>2000</v>
      </c>
      <c r="K199">
        <v>18750</v>
      </c>
      <c r="L199">
        <v>18750</v>
      </c>
      <c r="M199" t="s">
        <v>2638</v>
      </c>
      <c r="N199" t="s">
        <v>2635</v>
      </c>
      <c r="P199">
        <v>101000</v>
      </c>
      <c r="Q199">
        <v>1000</v>
      </c>
      <c r="R199">
        <v>0.0099009900990099</v>
      </c>
      <c r="U199" t="s">
        <v>2642</v>
      </c>
      <c r="V199" t="s">
        <v>2643</v>
      </c>
      <c r="X199">
        <v>123947</v>
      </c>
      <c r="Y199">
        <v>95538</v>
      </c>
      <c r="Z199">
        <v>0.770797195575528</v>
      </c>
      <c r="AA199">
        <v>219485</v>
      </c>
      <c r="AC199" t="s">
        <v>2642</v>
      </c>
      <c r="AD199" t="s">
        <v>2643</v>
      </c>
      <c r="AF199">
        <v>123947</v>
      </c>
      <c r="AG199">
        <v>95538</v>
      </c>
      <c r="AH199">
        <v>0.770797195575528</v>
      </c>
    </row>
    <row r="200" ht="28.5" customHeight="true" spans="1:34">
      <c r="A200" t="s">
        <v>2619</v>
      </c>
      <c r="B200">
        <v>2000</v>
      </c>
      <c r="C200">
        <v>2750</v>
      </c>
      <c r="D200">
        <v>18750</v>
      </c>
      <c r="E200">
        <v>18750</v>
      </c>
      <c r="F200">
        <v>18750</v>
      </c>
      <c r="G200">
        <f t="shared" si="8"/>
        <v>0</v>
      </c>
      <c r="H200" t="s">
        <v>2618</v>
      </c>
      <c r="I200" t="s">
        <v>2619</v>
      </c>
      <c r="J200">
        <v>2000</v>
      </c>
      <c r="K200">
        <v>2750</v>
      </c>
      <c r="L200">
        <v>18750</v>
      </c>
      <c r="M200" t="s">
        <v>2640</v>
      </c>
      <c r="N200" t="s">
        <v>2637</v>
      </c>
      <c r="P200">
        <v>500</v>
      </c>
      <c r="Q200">
        <v>1000</v>
      </c>
      <c r="R200">
        <v>2</v>
      </c>
      <c r="U200" t="s">
        <v>2644</v>
      </c>
      <c r="V200" t="s">
        <v>2645</v>
      </c>
      <c r="X200">
        <v>123947</v>
      </c>
      <c r="Y200">
        <v>95538</v>
      </c>
      <c r="Z200">
        <v>0.770797195575528</v>
      </c>
      <c r="AA200">
        <v>219485</v>
      </c>
      <c r="AC200" t="s">
        <v>2644</v>
      </c>
      <c r="AD200" t="s">
        <v>2645</v>
      </c>
      <c r="AF200">
        <v>123947</v>
      </c>
      <c r="AG200">
        <v>95538</v>
      </c>
      <c r="AH200">
        <v>0.770797195575528</v>
      </c>
    </row>
    <row r="201" ht="28.5" customHeight="true" spans="1:34">
      <c r="A201" t="s">
        <v>2621</v>
      </c>
      <c r="B201">
        <v>18631</v>
      </c>
      <c r="C201">
        <v>27607</v>
      </c>
      <c r="D201">
        <v>33478</v>
      </c>
      <c r="E201">
        <v>33478</v>
      </c>
      <c r="F201">
        <v>21324</v>
      </c>
      <c r="G201">
        <f t="shared" si="8"/>
        <v>0</v>
      </c>
      <c r="H201" t="s">
        <v>2620</v>
      </c>
      <c r="I201" t="s">
        <v>2621</v>
      </c>
      <c r="J201">
        <v>18631</v>
      </c>
      <c r="K201">
        <v>27607</v>
      </c>
      <c r="L201">
        <v>33478</v>
      </c>
      <c r="M201" t="s">
        <v>2642</v>
      </c>
      <c r="N201" t="s">
        <v>2639</v>
      </c>
      <c r="P201">
        <v>44420</v>
      </c>
      <c r="Q201">
        <v>127350</v>
      </c>
      <c r="R201">
        <v>2.86695182350293</v>
      </c>
      <c r="U201" t="s">
        <v>2646</v>
      </c>
      <c r="V201" t="s">
        <v>2647</v>
      </c>
      <c r="W201">
        <v>6266</v>
      </c>
      <c r="X201">
        <v>6210</v>
      </c>
      <c r="Y201">
        <v>4000</v>
      </c>
      <c r="Z201">
        <v>0.644122383252818</v>
      </c>
      <c r="AA201">
        <v>16476</v>
      </c>
      <c r="AC201" t="s">
        <v>2646</v>
      </c>
      <c r="AD201" t="s">
        <v>2647</v>
      </c>
      <c r="AE201">
        <v>6266</v>
      </c>
      <c r="AF201">
        <v>6210</v>
      </c>
      <c r="AG201">
        <v>4000</v>
      </c>
      <c r="AH201">
        <v>0.644122383252818</v>
      </c>
    </row>
    <row r="202" ht="29.1" customHeight="true" spans="1:34">
      <c r="A202" t="s">
        <v>2623</v>
      </c>
      <c r="B202">
        <v>3621</v>
      </c>
      <c r="C202">
        <v>600</v>
      </c>
      <c r="D202">
        <v>1000</v>
      </c>
      <c r="E202">
        <v>1000</v>
      </c>
      <c r="F202">
        <v>1000</v>
      </c>
      <c r="G202">
        <f t="shared" si="8"/>
        <v>0</v>
      </c>
      <c r="H202" t="s">
        <v>2622</v>
      </c>
      <c r="I202" t="s">
        <v>2623</v>
      </c>
      <c r="J202">
        <v>3621</v>
      </c>
      <c r="K202">
        <v>600</v>
      </c>
      <c r="L202">
        <v>1000</v>
      </c>
      <c r="M202" t="s">
        <v>2644</v>
      </c>
      <c r="N202" t="s">
        <v>2641</v>
      </c>
      <c r="P202">
        <v>44420</v>
      </c>
      <c r="Q202">
        <v>23000</v>
      </c>
      <c r="R202">
        <v>0.517784781629896</v>
      </c>
      <c r="U202" t="s">
        <v>2648</v>
      </c>
      <c r="V202" t="s">
        <v>2649</v>
      </c>
      <c r="W202">
        <v>3346</v>
      </c>
      <c r="X202">
        <v>6060</v>
      </c>
      <c r="Y202">
        <v>4000</v>
      </c>
      <c r="Z202">
        <v>0.66006600660066</v>
      </c>
      <c r="AA202">
        <v>13406</v>
      </c>
      <c r="AC202" t="s">
        <v>2648</v>
      </c>
      <c r="AD202" t="s">
        <v>2649</v>
      </c>
      <c r="AE202">
        <v>3346</v>
      </c>
      <c r="AF202">
        <v>6060</v>
      </c>
      <c r="AG202">
        <v>4000</v>
      </c>
      <c r="AH202">
        <v>0.66006600660066</v>
      </c>
    </row>
    <row r="203" ht="29.1" customHeight="true" spans="1:34">
      <c r="A203" t="s">
        <v>2625</v>
      </c>
      <c r="B203">
        <v>10335</v>
      </c>
      <c r="C203">
        <v>26827</v>
      </c>
      <c r="D203">
        <v>20324</v>
      </c>
      <c r="E203">
        <v>20324</v>
      </c>
      <c r="F203">
        <v>20324</v>
      </c>
      <c r="G203">
        <f t="shared" si="8"/>
        <v>0</v>
      </c>
      <c r="H203" t="s">
        <v>2624</v>
      </c>
      <c r="I203" t="s">
        <v>2625</v>
      </c>
      <c r="J203">
        <v>10335</v>
      </c>
      <c r="K203">
        <v>26827</v>
      </c>
      <c r="L203">
        <v>20324</v>
      </c>
      <c r="M203" t="s">
        <v>2646</v>
      </c>
      <c r="N203" t="s">
        <v>2643</v>
      </c>
      <c r="P203">
        <v>123947</v>
      </c>
      <c r="Q203">
        <v>116750</v>
      </c>
      <c r="R203">
        <v>0.941934859254359</v>
      </c>
      <c r="U203" t="s">
        <v>2650</v>
      </c>
      <c r="V203" t="s">
        <v>2651</v>
      </c>
      <c r="W203">
        <v>365000</v>
      </c>
      <c r="X203">
        <v>393534</v>
      </c>
      <c r="Y203">
        <v>245265</v>
      </c>
      <c r="Z203">
        <v>0.623237128176981</v>
      </c>
      <c r="AA203">
        <v>1003799</v>
      </c>
      <c r="AC203" t="s">
        <v>2650</v>
      </c>
      <c r="AD203" t="s">
        <v>2651</v>
      </c>
      <c r="AE203">
        <v>365000</v>
      </c>
      <c r="AF203">
        <v>393534</v>
      </c>
      <c r="AG203">
        <v>245265</v>
      </c>
      <c r="AH203">
        <v>0.623237128176981</v>
      </c>
    </row>
    <row r="204" ht="29.1" customHeight="true" spans="1:34">
      <c r="A204" t="s">
        <v>2627</v>
      </c>
      <c r="B204">
        <v>27200</v>
      </c>
      <c r="C204">
        <v>25142</v>
      </c>
      <c r="D204">
        <v>403224</v>
      </c>
      <c r="E204">
        <v>403224</v>
      </c>
      <c r="F204">
        <v>403224</v>
      </c>
      <c r="G204">
        <f t="shared" si="8"/>
        <v>0</v>
      </c>
      <c r="H204" t="s">
        <v>2626</v>
      </c>
      <c r="I204" t="s">
        <v>2627</v>
      </c>
      <c r="J204">
        <v>27200</v>
      </c>
      <c r="K204">
        <v>25142</v>
      </c>
      <c r="L204">
        <v>403224</v>
      </c>
      <c r="M204" t="s">
        <v>2648</v>
      </c>
      <c r="N204" t="s">
        <v>2645</v>
      </c>
      <c r="P204">
        <v>123947</v>
      </c>
      <c r="Q204">
        <v>116750</v>
      </c>
      <c r="R204">
        <v>0.941934859254359</v>
      </c>
      <c r="U204" t="s">
        <v>2652</v>
      </c>
      <c r="V204" t="s">
        <v>2653</v>
      </c>
      <c r="W204">
        <v>365000</v>
      </c>
      <c r="X204">
        <v>393534</v>
      </c>
      <c r="Y204">
        <v>245265</v>
      </c>
      <c r="Z204">
        <v>0.623237128176981</v>
      </c>
      <c r="AA204">
        <v>1003799</v>
      </c>
      <c r="AC204" t="s">
        <v>2652</v>
      </c>
      <c r="AD204" t="s">
        <v>2653</v>
      </c>
      <c r="AE204">
        <v>365000</v>
      </c>
      <c r="AF204">
        <v>393534</v>
      </c>
      <c r="AG204">
        <v>245265</v>
      </c>
      <c r="AH204">
        <v>0.623237128176981</v>
      </c>
    </row>
    <row r="205" ht="29.1" customHeight="true" spans="1:34">
      <c r="A205" t="s">
        <v>2628</v>
      </c>
      <c r="B205">
        <v>151463</v>
      </c>
      <c r="C205">
        <v>329773</v>
      </c>
      <c r="D205">
        <v>138796</v>
      </c>
      <c r="E205">
        <v>138816</v>
      </c>
      <c r="F205">
        <v>138816</v>
      </c>
      <c r="G205">
        <f t="shared" si="8"/>
        <v>-20</v>
      </c>
      <c r="H205" t="s">
        <v>1123</v>
      </c>
      <c r="I205" t="s">
        <v>2628</v>
      </c>
      <c r="J205">
        <v>151463</v>
      </c>
      <c r="K205">
        <v>329773</v>
      </c>
      <c r="L205">
        <v>138796</v>
      </c>
      <c r="M205" t="s">
        <v>2650</v>
      </c>
      <c r="N205" t="s">
        <v>2647</v>
      </c>
      <c r="O205">
        <v>6266</v>
      </c>
      <c r="P205">
        <v>6210</v>
      </c>
      <c r="Q205">
        <v>4000</v>
      </c>
      <c r="R205">
        <v>0.644122383252818</v>
      </c>
      <c r="U205" t="s">
        <v>2654</v>
      </c>
      <c r="V205" t="s">
        <v>2655</v>
      </c>
      <c r="X205">
        <v>111749</v>
      </c>
      <c r="Y205">
        <v>113189</v>
      </c>
      <c r="Z205">
        <v>1.01288602135142</v>
      </c>
      <c r="AA205">
        <v>224938</v>
      </c>
      <c r="AC205" t="s">
        <v>2654</v>
      </c>
      <c r="AD205" t="s">
        <v>2655</v>
      </c>
      <c r="AF205">
        <v>111749</v>
      </c>
      <c r="AG205">
        <v>113189</v>
      </c>
      <c r="AH205">
        <v>1.01288602135142</v>
      </c>
    </row>
    <row r="206" ht="29.1" customHeight="true" spans="1:34">
      <c r="A206" t="s">
        <v>2656</v>
      </c>
      <c r="D206">
        <v>1954150</v>
      </c>
      <c r="E206">
        <v>1954150</v>
      </c>
      <c r="F206">
        <v>1954150</v>
      </c>
      <c r="G206">
        <f t="shared" si="8"/>
        <v>0</v>
      </c>
      <c r="M206" t="s">
        <v>2652</v>
      </c>
      <c r="N206" t="s">
        <v>2649</v>
      </c>
      <c r="O206">
        <v>3346</v>
      </c>
      <c r="P206">
        <v>6060</v>
      </c>
      <c r="Q206">
        <v>4000</v>
      </c>
      <c r="R206">
        <v>0.66006600660066</v>
      </c>
      <c r="U206" t="s">
        <v>2657</v>
      </c>
      <c r="V206" t="s">
        <v>2658</v>
      </c>
      <c r="X206">
        <v>111749</v>
      </c>
      <c r="Y206">
        <v>113189</v>
      </c>
      <c r="Z206">
        <v>1.01288602135142</v>
      </c>
      <c r="AA206">
        <v>224938</v>
      </c>
      <c r="AC206" t="s">
        <v>2657</v>
      </c>
      <c r="AD206" t="s">
        <v>2658</v>
      </c>
      <c r="AF206">
        <v>111749</v>
      </c>
      <c r="AG206">
        <v>113189</v>
      </c>
      <c r="AH206">
        <v>1.01288602135142</v>
      </c>
    </row>
    <row r="207" ht="29.1" customHeight="true" spans="1:18">
      <c r="A207" t="s">
        <v>2223</v>
      </c>
      <c r="B207">
        <v>2031060.11</v>
      </c>
      <c r="C207">
        <v>2481550.72</v>
      </c>
      <c r="D207" t="e">
        <f>'表20（原18）'!C32</f>
        <v>#REF!</v>
      </c>
      <c r="E207">
        <v>2940392.7</v>
      </c>
      <c r="F207">
        <v>2733030.7</v>
      </c>
      <c r="G207" t="e">
        <f t="shared" si="8"/>
        <v>#REF!</v>
      </c>
      <c r="H207" t="s">
        <v>2629</v>
      </c>
      <c r="I207" t="s">
        <v>2223</v>
      </c>
      <c r="J207">
        <v>2031060.11</v>
      </c>
      <c r="K207">
        <v>2481550.72</v>
      </c>
      <c r="L207">
        <v>2940392.7</v>
      </c>
      <c r="M207" t="s">
        <v>2654</v>
      </c>
      <c r="N207" t="s">
        <v>2651</v>
      </c>
      <c r="O207">
        <v>365000</v>
      </c>
      <c r="P207">
        <v>393534</v>
      </c>
      <c r="Q207">
        <v>431415</v>
      </c>
      <c r="R207">
        <v>1.09625851895897</v>
      </c>
    </row>
    <row r="208" ht="29.1" customHeight="true" spans="1:18">
      <c r="A208" t="s">
        <v>2631</v>
      </c>
      <c r="B208">
        <v>1659794.11</v>
      </c>
      <c r="C208">
        <v>1700690.72</v>
      </c>
      <c r="D208">
        <v>2146688.7</v>
      </c>
      <c r="E208">
        <v>2146688.7</v>
      </c>
      <c r="F208">
        <v>2146688.7</v>
      </c>
      <c r="G208">
        <f t="shared" si="8"/>
        <v>0</v>
      </c>
      <c r="H208" t="s">
        <v>2630</v>
      </c>
      <c r="I208" t="s">
        <v>2631</v>
      </c>
      <c r="J208">
        <v>1659794.11</v>
      </c>
      <c r="K208">
        <v>1700690.72</v>
      </c>
      <c r="L208">
        <v>2146688.7</v>
      </c>
      <c r="M208" t="s">
        <v>2657</v>
      </c>
      <c r="N208" t="s">
        <v>2653</v>
      </c>
      <c r="O208">
        <v>365000</v>
      </c>
      <c r="P208">
        <v>393534</v>
      </c>
      <c r="Q208">
        <v>431415</v>
      </c>
      <c r="R208">
        <v>1.09625851895897</v>
      </c>
    </row>
    <row r="209" ht="29.1" customHeight="true" spans="1:18">
      <c r="A209" t="s">
        <v>2659</v>
      </c>
      <c r="B209">
        <v>47719.68</v>
      </c>
      <c r="C209">
        <v>37420.63</v>
      </c>
      <c r="D209">
        <v>38638.661</v>
      </c>
      <c r="H209" t="s">
        <v>2660</v>
      </c>
      <c r="I209" t="s">
        <v>2661</v>
      </c>
      <c r="J209">
        <v>47719.68</v>
      </c>
      <c r="K209">
        <v>37420.63</v>
      </c>
      <c r="L209">
        <v>38638.661</v>
      </c>
      <c r="N209" t="s">
        <v>2655</v>
      </c>
      <c r="P209">
        <v>111749</v>
      </c>
      <c r="Q209">
        <v>113189</v>
      </c>
      <c r="R209">
        <v>1.01288602135142</v>
      </c>
    </row>
    <row r="210" ht="29.1" customHeight="true" spans="1:18">
      <c r="A210" t="s">
        <v>2633</v>
      </c>
      <c r="B210">
        <v>207000.95</v>
      </c>
      <c r="C210">
        <v>565668.75</v>
      </c>
      <c r="D210">
        <v>2069811.81</v>
      </c>
      <c r="E210">
        <v>2069811.81</v>
      </c>
      <c r="F210">
        <v>2069811.81</v>
      </c>
      <c r="G210">
        <f t="shared" ref="G210:G226" si="9">D210-E210</f>
        <v>0</v>
      </c>
      <c r="H210" t="s">
        <v>2632</v>
      </c>
      <c r="I210" t="s">
        <v>2633</v>
      </c>
      <c r="J210">
        <v>207000.95</v>
      </c>
      <c r="K210">
        <v>565668.75</v>
      </c>
      <c r="L210">
        <v>2069811.81</v>
      </c>
      <c r="N210" t="s">
        <v>2658</v>
      </c>
      <c r="P210">
        <v>111749</v>
      </c>
      <c r="Q210">
        <v>113189</v>
      </c>
      <c r="R210">
        <v>1.01288602135142</v>
      </c>
    </row>
    <row r="211" ht="29.1" customHeight="true" spans="1:12">
      <c r="A211" t="s">
        <v>2635</v>
      </c>
      <c r="C211">
        <v>101000</v>
      </c>
      <c r="D211">
        <v>1000</v>
      </c>
      <c r="E211">
        <v>1000</v>
      </c>
      <c r="F211">
        <v>1000</v>
      </c>
      <c r="G211">
        <f t="shared" si="9"/>
        <v>0</v>
      </c>
      <c r="H211" t="s">
        <v>2634</v>
      </c>
      <c r="I211" t="s">
        <v>2635</v>
      </c>
      <c r="K211">
        <v>101000</v>
      </c>
      <c r="L211">
        <v>1000</v>
      </c>
    </row>
    <row r="212" ht="29.1" customHeight="true" spans="1:12">
      <c r="A212" t="s">
        <v>2637</v>
      </c>
      <c r="C212">
        <v>500</v>
      </c>
      <c r="D212">
        <v>1000</v>
      </c>
      <c r="E212">
        <v>1000</v>
      </c>
      <c r="F212">
        <v>1000</v>
      </c>
      <c r="G212">
        <f t="shared" si="9"/>
        <v>0</v>
      </c>
      <c r="H212" t="s">
        <v>2636</v>
      </c>
      <c r="I212" t="s">
        <v>2637</v>
      </c>
      <c r="K212">
        <v>500</v>
      </c>
      <c r="L212">
        <v>1000</v>
      </c>
    </row>
    <row r="213" ht="29.1" customHeight="true" spans="1:12">
      <c r="A213" t="s">
        <v>2639</v>
      </c>
      <c r="C213">
        <v>44420</v>
      </c>
      <c r="D213">
        <v>127350</v>
      </c>
      <c r="E213">
        <v>127350</v>
      </c>
      <c r="F213">
        <v>127350</v>
      </c>
      <c r="G213">
        <f t="shared" si="9"/>
        <v>0</v>
      </c>
      <c r="H213" t="s">
        <v>2638</v>
      </c>
      <c r="I213" t="s">
        <v>2639</v>
      </c>
      <c r="K213">
        <v>44420</v>
      </c>
      <c r="L213">
        <v>127350</v>
      </c>
    </row>
    <row r="214" ht="29.1" customHeight="true" spans="1:12">
      <c r="A214" t="s">
        <v>2641</v>
      </c>
      <c r="C214">
        <v>44420</v>
      </c>
      <c r="D214">
        <v>23000</v>
      </c>
      <c r="E214">
        <v>23000</v>
      </c>
      <c r="F214">
        <v>23000</v>
      </c>
      <c r="G214">
        <f t="shared" si="9"/>
        <v>0</v>
      </c>
      <c r="H214" t="s">
        <v>2640</v>
      </c>
      <c r="I214" t="s">
        <v>2641</v>
      </c>
      <c r="K214">
        <v>44420</v>
      </c>
      <c r="L214">
        <v>23000</v>
      </c>
    </row>
    <row r="215" ht="29.1" customHeight="true" spans="1:12">
      <c r="A215" t="s">
        <v>2643</v>
      </c>
      <c r="C215">
        <v>123947</v>
      </c>
      <c r="D215">
        <v>116750</v>
      </c>
      <c r="E215">
        <v>116750</v>
      </c>
      <c r="F215">
        <v>95538</v>
      </c>
      <c r="G215">
        <f t="shared" si="9"/>
        <v>0</v>
      </c>
      <c r="H215" t="s">
        <v>2642</v>
      </c>
      <c r="I215" t="s">
        <v>2643</v>
      </c>
      <c r="K215">
        <v>123947</v>
      </c>
      <c r="L215">
        <v>116750</v>
      </c>
    </row>
    <row r="216" ht="29.1" customHeight="true" spans="1:12">
      <c r="A216" t="s">
        <v>2645</v>
      </c>
      <c r="C216">
        <v>123947</v>
      </c>
      <c r="D216">
        <v>116750</v>
      </c>
      <c r="E216">
        <v>116750</v>
      </c>
      <c r="F216">
        <v>95538</v>
      </c>
      <c r="G216">
        <f t="shared" si="9"/>
        <v>0</v>
      </c>
      <c r="H216" t="s">
        <v>2644</v>
      </c>
      <c r="I216" t="s">
        <v>2645</v>
      </c>
      <c r="K216">
        <v>123947</v>
      </c>
      <c r="L216">
        <v>116750</v>
      </c>
    </row>
    <row r="217" ht="29.1" customHeight="true" spans="1:12">
      <c r="A217" t="s">
        <v>2647</v>
      </c>
      <c r="B217">
        <v>6266</v>
      </c>
      <c r="C217">
        <v>6210</v>
      </c>
      <c r="D217">
        <v>4000</v>
      </c>
      <c r="E217">
        <v>4000</v>
      </c>
      <c r="F217">
        <v>4000</v>
      </c>
      <c r="G217">
        <f t="shared" si="9"/>
        <v>0</v>
      </c>
      <c r="H217" t="s">
        <v>2646</v>
      </c>
      <c r="I217" t="s">
        <v>2647</v>
      </c>
      <c r="J217">
        <v>6266</v>
      </c>
      <c r="K217">
        <v>6210</v>
      </c>
      <c r="L217">
        <v>4000</v>
      </c>
    </row>
    <row r="218" ht="29.1" customHeight="true" spans="1:12">
      <c r="A218" t="s">
        <v>2649</v>
      </c>
      <c r="B218">
        <v>3346</v>
      </c>
      <c r="C218">
        <v>6060</v>
      </c>
      <c r="D218">
        <v>4000</v>
      </c>
      <c r="E218">
        <v>4000</v>
      </c>
      <c r="F218">
        <v>4000</v>
      </c>
      <c r="G218">
        <f t="shared" si="9"/>
        <v>0</v>
      </c>
      <c r="H218" t="s">
        <v>2648</v>
      </c>
      <c r="I218" t="s">
        <v>2649</v>
      </c>
      <c r="J218">
        <v>3346</v>
      </c>
      <c r="K218">
        <v>6060</v>
      </c>
      <c r="L218">
        <v>4000</v>
      </c>
    </row>
    <row r="219" ht="29.1" customHeight="true" spans="1:12">
      <c r="A219" t="s">
        <v>2651</v>
      </c>
      <c r="B219">
        <v>365000</v>
      </c>
      <c r="C219">
        <v>393534</v>
      </c>
      <c r="D219">
        <v>431415</v>
      </c>
      <c r="E219">
        <v>431415</v>
      </c>
      <c r="F219">
        <v>245265</v>
      </c>
      <c r="G219">
        <f t="shared" si="9"/>
        <v>0</v>
      </c>
      <c r="H219" t="s">
        <v>2650</v>
      </c>
      <c r="I219" t="s">
        <v>2651</v>
      </c>
      <c r="J219">
        <v>365000</v>
      </c>
      <c r="K219">
        <v>393534</v>
      </c>
      <c r="L219">
        <v>431415</v>
      </c>
    </row>
    <row r="220" ht="29.1" customHeight="true" spans="1:12">
      <c r="A220" t="s">
        <v>2653</v>
      </c>
      <c r="B220">
        <v>365000</v>
      </c>
      <c r="C220">
        <v>393534</v>
      </c>
      <c r="D220">
        <v>431415</v>
      </c>
      <c r="E220">
        <v>431415</v>
      </c>
      <c r="F220">
        <v>245265</v>
      </c>
      <c r="G220">
        <f t="shared" si="9"/>
        <v>0</v>
      </c>
      <c r="H220" t="s">
        <v>2652</v>
      </c>
      <c r="I220" t="s">
        <v>2653</v>
      </c>
      <c r="J220">
        <v>365000</v>
      </c>
      <c r="K220">
        <v>393534</v>
      </c>
      <c r="L220">
        <v>431415</v>
      </c>
    </row>
    <row r="221" ht="29.1" customHeight="true" spans="1:12">
      <c r="A221" t="s">
        <v>2655</v>
      </c>
      <c r="C221">
        <v>111749</v>
      </c>
      <c r="D221">
        <v>113189</v>
      </c>
      <c r="E221">
        <v>113189</v>
      </c>
      <c r="F221">
        <v>113189</v>
      </c>
      <c r="G221">
        <f t="shared" si="9"/>
        <v>0</v>
      </c>
      <c r="H221" t="s">
        <v>2654</v>
      </c>
      <c r="I221" t="s">
        <v>2655</v>
      </c>
      <c r="K221">
        <v>111749</v>
      </c>
      <c r="L221">
        <v>113189</v>
      </c>
    </row>
    <row r="222" ht="29.1" customHeight="true" spans="1:12">
      <c r="A222" t="s">
        <v>2658</v>
      </c>
      <c r="C222">
        <v>111749</v>
      </c>
      <c r="D222">
        <v>113189</v>
      </c>
      <c r="E222">
        <v>113189</v>
      </c>
      <c r="F222">
        <v>113189</v>
      </c>
      <c r="G222">
        <f t="shared" si="9"/>
        <v>0</v>
      </c>
      <c r="H222" t="s">
        <v>2657</v>
      </c>
      <c r="I222" t="s">
        <v>2658</v>
      </c>
      <c r="K222">
        <v>111749</v>
      </c>
      <c r="L222">
        <v>113189</v>
      </c>
    </row>
    <row r="223" ht="27.95" customHeight="true" spans="1:7">
      <c r="A223" t="s">
        <v>389</v>
      </c>
      <c r="G223">
        <f t="shared" si="9"/>
        <v>0</v>
      </c>
    </row>
    <row r="224" ht="45" customHeight="true" spans="1:7">
      <c r="A224" t="s">
        <v>2662</v>
      </c>
      <c r="G224">
        <f t="shared" si="9"/>
        <v>0</v>
      </c>
    </row>
    <row r="225" ht="27.95" customHeight="true" spans="1:7">
      <c r="A225" t="s">
        <v>2663</v>
      </c>
      <c r="G225">
        <f t="shared" si="9"/>
        <v>0</v>
      </c>
    </row>
    <row r="226" customHeight="true" spans="1:7">
      <c r="A226" t="s">
        <v>2664</v>
      </c>
      <c r="G226">
        <f t="shared" si="9"/>
        <v>0</v>
      </c>
    </row>
    <row r="273" ht="10.5" customHeight="true"/>
  </sheetData>
  <sheetProtection formatCells="0" formatColumns="0" formatRows="0"/>
  <mergeCells count="5">
    <mergeCell ref="A2:D2"/>
    <mergeCell ref="A223:D223"/>
    <mergeCell ref="A224:D224"/>
    <mergeCell ref="A225:D225"/>
    <mergeCell ref="A226:D226"/>
  </mergeCells>
  <pageMargins left="0.75" right="0.55" top="0.79" bottom="0.98" header="0.51" footer="0.51"/>
  <pageSetup paperSize="9" scale="90" firstPageNumber="89" fitToHeight="0" orientation="portrait" blackAndWhite="true" useFirstPageNumber="true" horizontalDpi="600" verticalDpi="600"/>
  <headerFooter alignWithMargins="0">
    <evenFooter>&amp;L—&amp;P—</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pageSetUpPr fitToPage="true"/>
  </sheetPr>
  <dimension ref="A1:Z20"/>
  <sheetViews>
    <sheetView showZeros="0" workbookViewId="0">
      <selection activeCell="B5" sqref="B5"/>
    </sheetView>
  </sheetViews>
  <sheetFormatPr defaultColWidth="9" defaultRowHeight="15.75"/>
  <cols>
    <col min="1" max="1" width="34.125" customWidth="true"/>
    <col min="2" max="2" width="15.75" customWidth="true"/>
    <col min="3" max="3" width="16.625" customWidth="true"/>
    <col min="4" max="4" width="16.75" customWidth="true"/>
    <col min="5" max="5" width="10.75" customWidth="true"/>
    <col min="6" max="7" width="11.5" customWidth="true"/>
    <col min="8" max="8" width="15.25" customWidth="true"/>
    <col min="9" max="9" width="12.625"/>
    <col min="11" max="12" width="9" hidden="true" customWidth="true"/>
    <col min="13" max="13" width="9.375" hidden="true" customWidth="true"/>
    <col min="14" max="17" width="12.625" hidden="true" customWidth="true"/>
    <col min="18" max="19" width="12.625"/>
    <col min="22" max="22" width="9.375"/>
    <col min="23" max="26" width="12.625"/>
  </cols>
  <sheetData>
    <row r="1" ht="25.5" customHeight="true" spans="4:8">
      <c r="D1" t="s">
        <v>2665</v>
      </c>
      <c r="H1">
        <f>D5*0.3</f>
        <v>15732181.5593628</v>
      </c>
    </row>
    <row r="2" ht="45.75" customHeight="true" spans="1:1">
      <c r="A2" t="s">
        <v>82</v>
      </c>
    </row>
    <row r="3" ht="36.75" customHeight="true" spans="4:9">
      <c r="D3" t="s">
        <v>319</v>
      </c>
      <c r="I3" t="s">
        <v>1079</v>
      </c>
    </row>
    <row r="4" ht="34.5" customHeight="true" spans="1:26">
      <c r="A4" t="s">
        <v>392</v>
      </c>
      <c r="B4" t="s">
        <v>2228</v>
      </c>
      <c r="C4" t="s">
        <v>2203</v>
      </c>
      <c r="D4" t="s">
        <v>1077</v>
      </c>
      <c r="E4" t="s">
        <v>1081</v>
      </c>
      <c r="I4" t="s">
        <v>1077</v>
      </c>
      <c r="J4" t="s">
        <v>1082</v>
      </c>
      <c r="K4" t="s">
        <v>2666</v>
      </c>
      <c r="L4" t="s">
        <v>392</v>
      </c>
      <c r="M4" t="s">
        <v>2667</v>
      </c>
      <c r="N4" t="s">
        <v>2228</v>
      </c>
      <c r="O4" t="s">
        <v>2203</v>
      </c>
      <c r="P4" t="s">
        <v>1077</v>
      </c>
      <c r="Q4" t="s">
        <v>1078</v>
      </c>
      <c r="T4" t="s">
        <v>2666</v>
      </c>
      <c r="U4" t="s">
        <v>392</v>
      </c>
      <c r="V4" t="s">
        <v>2667</v>
      </c>
      <c r="W4" t="s">
        <v>2228</v>
      </c>
      <c r="X4" t="s">
        <v>2203</v>
      </c>
      <c r="Y4" t="s">
        <v>1077</v>
      </c>
      <c r="Z4" t="s">
        <v>1078</v>
      </c>
    </row>
    <row r="5" ht="29.25" customHeight="true" spans="1:26">
      <c r="A5" t="s">
        <v>1484</v>
      </c>
      <c r="B5">
        <v>37525541.33</v>
      </c>
      <c r="C5">
        <v>45283449.045847</v>
      </c>
      <c r="D5">
        <v>52440605.197876</v>
      </c>
      <c r="E5" t="e">
        <f>D5-表2!#REF!</f>
        <v>#REF!</v>
      </c>
      <c r="I5">
        <v>52440724.987876</v>
      </c>
      <c r="J5">
        <f>D5-I5</f>
        <v>-119.789999999106</v>
      </c>
      <c r="K5" t="s">
        <v>2668</v>
      </c>
      <c r="L5" t="s">
        <v>1484</v>
      </c>
      <c r="M5">
        <v>34194381</v>
      </c>
      <c r="N5">
        <v>37525541.33</v>
      </c>
      <c r="O5">
        <v>45283449.045847</v>
      </c>
      <c r="P5">
        <v>51864755.227876</v>
      </c>
      <c r="Q5">
        <v>1.14533579753092</v>
      </c>
      <c r="R5">
        <v>52456064.807876</v>
      </c>
      <c r="S5">
        <f>D5-R5</f>
        <v>-15459.6099999994</v>
      </c>
      <c r="T5">
        <v>0</v>
      </c>
      <c r="U5" t="s">
        <v>1484</v>
      </c>
      <c r="V5">
        <v>34194381</v>
      </c>
      <c r="W5">
        <v>37525541.33</v>
      </c>
      <c r="X5">
        <v>45283449.045847</v>
      </c>
      <c r="Y5">
        <v>52440605.197876</v>
      </c>
      <c r="Z5">
        <v>1.15805236356406</v>
      </c>
    </row>
    <row r="6" ht="30" customHeight="true" spans="1:26">
      <c r="A6" t="s">
        <v>2669</v>
      </c>
      <c r="B6">
        <v>9883446.24</v>
      </c>
      <c r="C6">
        <v>11564778.253147</v>
      </c>
      <c r="D6">
        <v>12488501.808331</v>
      </c>
      <c r="E6" t="e">
        <f>D6-表2!#REF!</f>
        <v>#REF!</v>
      </c>
      <c r="I6">
        <v>12468796.508331</v>
      </c>
      <c r="J6">
        <f t="shared" ref="J6:J20" si="0">D6-I6</f>
        <v>19705.2999999989</v>
      </c>
      <c r="K6" t="s">
        <v>2668</v>
      </c>
      <c r="L6" t="s">
        <v>2669</v>
      </c>
      <c r="M6">
        <v>8326385</v>
      </c>
      <c r="N6">
        <v>9883446.24</v>
      </c>
      <c r="O6">
        <v>11564778.253147</v>
      </c>
      <c r="P6">
        <v>11896731.093331</v>
      </c>
      <c r="Q6">
        <v>1.02870377908834</v>
      </c>
      <c r="R6">
        <v>12503884.218331</v>
      </c>
      <c r="S6">
        <f t="shared" ref="S6:S18" si="1">D6-R6</f>
        <v>-15382.4100000001</v>
      </c>
      <c r="T6">
        <v>0</v>
      </c>
      <c r="U6" t="s">
        <v>2669</v>
      </c>
      <c r="V6">
        <v>8326385</v>
      </c>
      <c r="W6">
        <v>9883446.24</v>
      </c>
      <c r="X6">
        <v>11564778.253147</v>
      </c>
      <c r="Y6">
        <v>12488501.808331</v>
      </c>
      <c r="Z6">
        <v>1.07987386657696</v>
      </c>
    </row>
    <row r="7" ht="30" customHeight="true" spans="1:26">
      <c r="A7" t="s">
        <v>2670</v>
      </c>
      <c r="B7">
        <v>4890353.83</v>
      </c>
      <c r="C7">
        <v>5517764.343582</v>
      </c>
      <c r="D7">
        <f>D8+D9</f>
        <v>5989670.13813</v>
      </c>
      <c r="I7">
        <v>5247426.214096</v>
      </c>
      <c r="J7">
        <f t="shared" si="0"/>
        <v>742243.924033999</v>
      </c>
      <c r="K7" t="s">
        <v>2668</v>
      </c>
      <c r="L7" t="s">
        <v>2670</v>
      </c>
      <c r="M7">
        <v>3605970</v>
      </c>
      <c r="N7">
        <v>4890353.83</v>
      </c>
      <c r="O7">
        <v>5517764.343582</v>
      </c>
      <c r="P7">
        <v>5054355.524096</v>
      </c>
      <c r="Q7">
        <v>0.916015112166757</v>
      </c>
      <c r="R7">
        <v>5241968.958236</v>
      </c>
      <c r="S7">
        <f t="shared" si="1"/>
        <v>747701.179894</v>
      </c>
      <c r="T7">
        <v>0</v>
      </c>
      <c r="U7" t="s">
        <v>2670</v>
      </c>
      <c r="V7">
        <v>3605970</v>
      </c>
      <c r="W7">
        <v>4890353.83</v>
      </c>
      <c r="X7">
        <v>5517764.343582</v>
      </c>
      <c r="Y7">
        <v>5484284.228136</v>
      </c>
      <c r="Z7">
        <v>0.993932304215756</v>
      </c>
    </row>
    <row r="8" ht="30" customHeight="true" spans="1:26">
      <c r="A8" t="s">
        <v>2671</v>
      </c>
      <c r="B8">
        <v>3074518.62</v>
      </c>
      <c r="C8">
        <v>3694391.9079</v>
      </c>
      <c r="D8">
        <v>3938089.8435</v>
      </c>
      <c r="I8">
        <v>3941588.75936</v>
      </c>
      <c r="J8">
        <f t="shared" si="0"/>
        <v>-3498.91586000007</v>
      </c>
      <c r="K8" t="s">
        <v>2668</v>
      </c>
      <c r="L8" t="s">
        <v>2671</v>
      </c>
      <c r="M8">
        <v>2738367</v>
      </c>
      <c r="N8">
        <v>3074518.62</v>
      </c>
      <c r="O8">
        <v>3694391.9079</v>
      </c>
      <c r="P8">
        <v>3941588.75936</v>
      </c>
      <c r="Q8">
        <v>1.06691137746685</v>
      </c>
      <c r="R8">
        <v>3928674.5035</v>
      </c>
      <c r="S8">
        <f t="shared" si="1"/>
        <v>9415.33999999985</v>
      </c>
      <c r="T8">
        <v>0</v>
      </c>
      <c r="U8" t="s">
        <v>2671</v>
      </c>
      <c r="V8">
        <v>2738367</v>
      </c>
      <c r="W8">
        <v>3074518.62</v>
      </c>
      <c r="X8">
        <v>3694391.9079</v>
      </c>
      <c r="Y8">
        <v>3923305.0035</v>
      </c>
      <c r="Z8">
        <v>1.06196232054062</v>
      </c>
    </row>
    <row r="9" ht="30" customHeight="true" spans="1:26">
      <c r="A9" t="s">
        <v>2672</v>
      </c>
      <c r="B9">
        <v>1815835.21</v>
      </c>
      <c r="C9">
        <v>1823372.435682</v>
      </c>
      <c r="D9">
        <v>2051580.29463</v>
      </c>
      <c r="I9">
        <v>1305837.454736</v>
      </c>
      <c r="J9">
        <f t="shared" si="0"/>
        <v>745742.839894</v>
      </c>
      <c r="K9" t="s">
        <v>2668</v>
      </c>
      <c r="L9" t="s">
        <v>2672</v>
      </c>
      <c r="M9">
        <v>867603</v>
      </c>
      <c r="N9">
        <v>1815835.21</v>
      </c>
      <c r="O9">
        <v>1823372.435682</v>
      </c>
      <c r="P9">
        <v>1112766.764736</v>
      </c>
      <c r="Q9">
        <v>0.610279470589775</v>
      </c>
      <c r="R9">
        <v>1313294.454736</v>
      </c>
      <c r="S9">
        <f t="shared" si="1"/>
        <v>738285.839894</v>
      </c>
      <c r="T9">
        <v>0</v>
      </c>
      <c r="U9" t="s">
        <v>2672</v>
      </c>
      <c r="V9">
        <v>867603</v>
      </c>
      <c r="W9">
        <v>1815835.21</v>
      </c>
      <c r="X9">
        <v>1823372.435682</v>
      </c>
      <c r="Y9">
        <v>1560979.224636</v>
      </c>
      <c r="Z9">
        <v>0.856094560874582</v>
      </c>
    </row>
    <row r="10" ht="30" customHeight="true" spans="1:26">
      <c r="A10" t="s">
        <v>2673</v>
      </c>
      <c r="B10">
        <v>25576065.78</v>
      </c>
      <c r="C10">
        <v>31216627.7727</v>
      </c>
      <c r="D10">
        <v>37247252.029545</v>
      </c>
      <c r="E10" t="e">
        <f>D10-表2!#REF!</f>
        <v>#REF!</v>
      </c>
      <c r="I10">
        <v>37267077.119545</v>
      </c>
      <c r="J10">
        <f t="shared" si="0"/>
        <v>-19825.0899999961</v>
      </c>
      <c r="K10" t="s">
        <v>2668</v>
      </c>
      <c r="L10" t="s">
        <v>2673</v>
      </c>
      <c r="M10">
        <v>24114363</v>
      </c>
      <c r="N10">
        <v>25576065.78</v>
      </c>
      <c r="O10">
        <v>31216627.7727</v>
      </c>
      <c r="P10">
        <v>37263172.774545</v>
      </c>
      <c r="Q10">
        <v>1.19369629051133</v>
      </c>
      <c r="R10">
        <v>37247329.229545</v>
      </c>
      <c r="S10">
        <f t="shared" si="1"/>
        <v>-77.1999999955297</v>
      </c>
      <c r="T10">
        <v>0</v>
      </c>
      <c r="U10" t="s">
        <v>2673</v>
      </c>
      <c r="V10">
        <v>24114363</v>
      </c>
      <c r="W10">
        <v>25576065.78</v>
      </c>
      <c r="X10">
        <v>31216627.7727</v>
      </c>
      <c r="Y10">
        <v>37247252.029545</v>
      </c>
      <c r="Z10">
        <v>1.19318628202752</v>
      </c>
    </row>
    <row r="11" ht="30" customHeight="true" spans="1:26">
      <c r="A11" t="s">
        <v>2674</v>
      </c>
      <c r="B11">
        <v>5100729</v>
      </c>
      <c r="C11">
        <v>7023462</v>
      </c>
      <c r="D11">
        <v>7103462</v>
      </c>
      <c r="E11" t="e">
        <f>D11-表2!#REF!</f>
        <v>#REF!</v>
      </c>
      <c r="I11">
        <v>7103462</v>
      </c>
      <c r="J11">
        <f t="shared" si="0"/>
        <v>0</v>
      </c>
      <c r="K11">
        <v>23001</v>
      </c>
      <c r="L11" t="s">
        <v>2674</v>
      </c>
      <c r="M11">
        <v>4857580</v>
      </c>
      <c r="N11">
        <v>5100729</v>
      </c>
      <c r="O11">
        <v>7023462</v>
      </c>
      <c r="P11">
        <v>7103462</v>
      </c>
      <c r="Q11">
        <v>1.011390394082</v>
      </c>
      <c r="R11">
        <v>7103462</v>
      </c>
      <c r="S11">
        <f t="shared" si="1"/>
        <v>0</v>
      </c>
      <c r="T11">
        <v>23001</v>
      </c>
      <c r="U11" t="s">
        <v>2674</v>
      </c>
      <c r="V11">
        <v>4857580</v>
      </c>
      <c r="W11">
        <v>5100729</v>
      </c>
      <c r="X11">
        <v>7023462</v>
      </c>
      <c r="Y11">
        <v>7103462</v>
      </c>
      <c r="Z11">
        <v>1.011390394082</v>
      </c>
    </row>
    <row r="12" ht="30" customHeight="true" spans="1:26">
      <c r="A12" t="s">
        <v>2216</v>
      </c>
      <c r="B12">
        <v>13428078.25</v>
      </c>
      <c r="C12">
        <v>13953053.31</v>
      </c>
      <c r="D12">
        <f>17729579.5772+368523.675845</f>
        <v>18098103.253045</v>
      </c>
      <c r="E12" t="e">
        <f>D12-表2!#REF!</f>
        <v>#REF!</v>
      </c>
      <c r="F12">
        <f>D12/C12-1</f>
        <v>0.297071175100742</v>
      </c>
      <c r="G12">
        <f>D12/($D$12+$D$13)</f>
        <v>0.600392426941218</v>
      </c>
      <c r="H12">
        <f>(D12+D13)*0.6-D12</f>
        <v>-11829.2353180014</v>
      </c>
      <c r="I12">
        <v>17729838.6772</v>
      </c>
      <c r="J12">
        <f t="shared" si="0"/>
        <v>368264.575844999</v>
      </c>
      <c r="K12">
        <v>23002</v>
      </c>
      <c r="L12" t="s">
        <v>2216</v>
      </c>
      <c r="M12">
        <v>12266277</v>
      </c>
      <c r="N12">
        <v>13428078.25</v>
      </c>
      <c r="O12">
        <v>13953053.31</v>
      </c>
      <c r="P12">
        <v>17375661.2772</v>
      </c>
      <c r="Q12">
        <v>1.24529455246523</v>
      </c>
      <c r="R12">
        <v>17729766.7772</v>
      </c>
      <c r="S12">
        <f t="shared" si="1"/>
        <v>368336.475845002</v>
      </c>
      <c r="T12">
        <v>23002</v>
      </c>
      <c r="U12" t="s">
        <v>2216</v>
      </c>
      <c r="V12">
        <v>12266277</v>
      </c>
      <c r="W12">
        <v>13428078.25</v>
      </c>
      <c r="X12">
        <v>13953053.31</v>
      </c>
      <c r="Y12">
        <v>17729579.5772</v>
      </c>
      <c r="Z12">
        <v>1.27065948816331</v>
      </c>
    </row>
    <row r="13" ht="30" customHeight="true" spans="1:26">
      <c r="A13" t="s">
        <v>2215</v>
      </c>
      <c r="B13">
        <v>7047258.53</v>
      </c>
      <c r="C13">
        <v>10240112.4627</v>
      </c>
      <c r="D13">
        <f>12414210.452345-368523.675845</f>
        <v>12045686.7765</v>
      </c>
      <c r="E13" t="e">
        <f>D13-表2!#REF!-表2!#REF!-表2!#REF!-表2!#REF!-表2!#REF!-表2!#REF!-表2!#REF!-表2!#REF!-表2!#REF!-表2!#REF!-表2!#REF!-表2!#REF!-表2!#REF!-表2!#REF!-表2!#REF!-表2!#REF!-表2!#REF!-表2!#REF!-表2!#REF!</f>
        <v>#REF!</v>
      </c>
      <c r="F13">
        <f>D13/C13-1</f>
        <v>0.176323680074499</v>
      </c>
      <c r="G13">
        <f>D13/($D$12+$D$13)</f>
        <v>0.399607573058782</v>
      </c>
      <c r="I13">
        <v>12433776.442345</v>
      </c>
      <c r="J13">
        <f t="shared" si="0"/>
        <v>-388089.665845001</v>
      </c>
      <c r="K13" t="s">
        <v>2668</v>
      </c>
      <c r="L13" t="s">
        <v>2215</v>
      </c>
      <c r="M13">
        <v>6990506</v>
      </c>
      <c r="N13">
        <v>7047258.53</v>
      </c>
      <c r="O13">
        <v>10240112.4627</v>
      </c>
      <c r="P13">
        <v>12784049.497345</v>
      </c>
      <c r="Q13">
        <v>1.2484286226261</v>
      </c>
      <c r="R13">
        <v>12414100.452345</v>
      </c>
      <c r="S13">
        <f t="shared" si="1"/>
        <v>-368413.675845001</v>
      </c>
      <c r="T13">
        <v>0</v>
      </c>
      <c r="U13" t="s">
        <v>2215</v>
      </c>
      <c r="V13">
        <v>6990506</v>
      </c>
      <c r="W13">
        <v>7047258.53</v>
      </c>
      <c r="X13">
        <v>10240112.4627</v>
      </c>
      <c r="Y13">
        <v>12414210.452345</v>
      </c>
      <c r="Z13">
        <v>1.21231192504615</v>
      </c>
    </row>
    <row r="14" ht="30" customHeight="true" spans="1:26">
      <c r="A14" t="s">
        <v>2675</v>
      </c>
      <c r="B14">
        <v>1554363.6</v>
      </c>
      <c r="C14">
        <v>1802493</v>
      </c>
      <c r="D14">
        <v>1516164</v>
      </c>
      <c r="E14" t="e">
        <f>D14-表2!#REF!</f>
        <v>#REF!</v>
      </c>
      <c r="I14">
        <v>1516164</v>
      </c>
      <c r="J14">
        <f t="shared" si="0"/>
        <v>0</v>
      </c>
      <c r="K14">
        <v>23006</v>
      </c>
      <c r="L14" t="s">
        <v>2675</v>
      </c>
      <c r="M14">
        <v>1513633</v>
      </c>
      <c r="N14">
        <v>1554363.6</v>
      </c>
      <c r="O14">
        <v>1802493</v>
      </c>
      <c r="P14">
        <v>1516164</v>
      </c>
      <c r="Q14">
        <v>0.841148342878446</v>
      </c>
      <c r="R14">
        <v>1516164</v>
      </c>
      <c r="S14">
        <f t="shared" si="1"/>
        <v>0</v>
      </c>
      <c r="T14">
        <v>23006</v>
      </c>
      <c r="U14" t="s">
        <v>2675</v>
      </c>
      <c r="V14">
        <v>1513633</v>
      </c>
      <c r="W14">
        <v>1554363.6</v>
      </c>
      <c r="X14">
        <v>1802493</v>
      </c>
      <c r="Y14">
        <v>1516164</v>
      </c>
      <c r="Z14">
        <v>0.841148342878446</v>
      </c>
    </row>
    <row r="15" ht="29.25" customHeight="true" spans="1:26">
      <c r="A15" t="s">
        <v>2676</v>
      </c>
      <c r="B15">
        <v>161567</v>
      </c>
      <c r="C15">
        <v>200440</v>
      </c>
      <c r="D15">
        <v>214092</v>
      </c>
      <c r="E15" t="e">
        <f>D15-表2!#REF!</f>
        <v>#REF!</v>
      </c>
      <c r="I15">
        <v>214092</v>
      </c>
      <c r="J15">
        <f t="shared" si="0"/>
        <v>0</v>
      </c>
      <c r="K15">
        <v>23013</v>
      </c>
      <c r="L15" t="s">
        <v>2676</v>
      </c>
      <c r="M15">
        <v>0</v>
      </c>
      <c r="N15">
        <v>161567</v>
      </c>
      <c r="O15">
        <v>200440</v>
      </c>
      <c r="P15">
        <v>214092</v>
      </c>
      <c r="Q15">
        <v>1.06811015765316</v>
      </c>
      <c r="R15">
        <v>214092</v>
      </c>
      <c r="S15">
        <f t="shared" si="1"/>
        <v>0</v>
      </c>
      <c r="T15">
        <v>23013</v>
      </c>
      <c r="U15" t="s">
        <v>2676</v>
      </c>
      <c r="V15">
        <v>0</v>
      </c>
      <c r="W15">
        <v>161567</v>
      </c>
      <c r="X15">
        <v>200440</v>
      </c>
      <c r="Y15">
        <v>214092</v>
      </c>
      <c r="Z15">
        <v>1.06811015765316</v>
      </c>
    </row>
    <row r="16" ht="29.25" customHeight="true" spans="1:26">
      <c r="A16" t="s">
        <v>2677</v>
      </c>
      <c r="B16">
        <v>240000</v>
      </c>
      <c r="C16">
        <v>240000</v>
      </c>
      <c r="D16">
        <v>240000</v>
      </c>
      <c r="E16" t="e">
        <f>D16-表2!#REF!</f>
        <v>#REF!</v>
      </c>
      <c r="I16">
        <v>240000</v>
      </c>
      <c r="J16">
        <f t="shared" si="0"/>
        <v>0</v>
      </c>
      <c r="K16">
        <v>227</v>
      </c>
      <c r="L16" t="s">
        <v>2677</v>
      </c>
      <c r="M16">
        <v>240000</v>
      </c>
      <c r="N16">
        <v>240000</v>
      </c>
      <c r="O16">
        <v>240000</v>
      </c>
      <c r="P16">
        <v>240000</v>
      </c>
      <c r="Q16">
        <v>1</v>
      </c>
      <c r="R16">
        <v>240000</v>
      </c>
      <c r="S16">
        <f t="shared" si="1"/>
        <v>0</v>
      </c>
      <c r="T16">
        <v>227</v>
      </c>
      <c r="U16" t="s">
        <v>2677</v>
      </c>
      <c r="V16">
        <v>240000</v>
      </c>
      <c r="W16">
        <v>240000</v>
      </c>
      <c r="X16">
        <v>240000</v>
      </c>
      <c r="Y16">
        <v>240000</v>
      </c>
      <c r="Z16">
        <v>1</v>
      </c>
    </row>
    <row r="17" ht="29.25" customHeight="true" spans="1:26">
      <c r="A17" t="s">
        <v>2678</v>
      </c>
      <c r="B17">
        <v>75676.08</v>
      </c>
      <c r="C17">
        <v>135000</v>
      </c>
      <c r="D17">
        <v>510000</v>
      </c>
      <c r="E17" t="e">
        <f>D17-表2!#REF!</f>
        <v>#REF!</v>
      </c>
      <c r="I17">
        <v>510000</v>
      </c>
      <c r="J17">
        <f t="shared" si="0"/>
        <v>0</v>
      </c>
      <c r="K17">
        <v>231</v>
      </c>
      <c r="L17" t="s">
        <v>2678</v>
      </c>
      <c r="M17">
        <v>0</v>
      </c>
      <c r="N17">
        <v>75676.08</v>
      </c>
      <c r="O17">
        <v>135000</v>
      </c>
      <c r="P17">
        <v>510000</v>
      </c>
      <c r="Q17">
        <v>3.77777777777777</v>
      </c>
      <c r="R17">
        <v>510000</v>
      </c>
      <c r="S17">
        <f t="shared" si="1"/>
        <v>0</v>
      </c>
      <c r="T17">
        <v>231</v>
      </c>
      <c r="U17" t="s">
        <v>2678</v>
      </c>
      <c r="V17">
        <v>0</v>
      </c>
      <c r="W17">
        <v>75676.08</v>
      </c>
      <c r="X17">
        <v>135000</v>
      </c>
      <c r="Y17">
        <v>510000</v>
      </c>
      <c r="Z17">
        <v>3.77777777777777</v>
      </c>
    </row>
    <row r="18" ht="29.25" customHeight="true" spans="1:26">
      <c r="A18" t="s">
        <v>2679</v>
      </c>
      <c r="B18">
        <v>34422.63</v>
      </c>
      <c r="C18">
        <v>124110.02</v>
      </c>
      <c r="D18">
        <v>224595.36</v>
      </c>
      <c r="E18" t="e">
        <f>D18-表2!#REF!</f>
        <v>#REF!</v>
      </c>
      <c r="I18">
        <v>224595.36</v>
      </c>
      <c r="J18">
        <f t="shared" si="0"/>
        <v>0</v>
      </c>
      <c r="K18">
        <v>232</v>
      </c>
      <c r="L18" t="s">
        <v>2679</v>
      </c>
      <c r="M18">
        <v>0</v>
      </c>
      <c r="N18">
        <v>34422.63</v>
      </c>
      <c r="O18">
        <v>124110.02</v>
      </c>
      <c r="P18">
        <v>224595.36</v>
      </c>
      <c r="Q18">
        <v>1.8096472790835</v>
      </c>
      <c r="R18">
        <v>224595.36</v>
      </c>
      <c r="S18">
        <f t="shared" si="1"/>
        <v>0</v>
      </c>
      <c r="T18">
        <v>232</v>
      </c>
      <c r="U18" t="s">
        <v>2679</v>
      </c>
      <c r="V18">
        <v>0</v>
      </c>
      <c r="W18">
        <v>34422.63</v>
      </c>
      <c r="X18">
        <v>124110.02</v>
      </c>
      <c r="Y18">
        <v>224595.36</v>
      </c>
      <c r="Z18">
        <v>1.8096472790835</v>
      </c>
    </row>
    <row r="19" ht="24.75" customHeight="true" spans="1:10">
      <c r="A19" t="s">
        <v>389</v>
      </c>
      <c r="J19">
        <f t="shared" si="0"/>
        <v>0</v>
      </c>
    </row>
    <row r="20" ht="34.5" customHeight="true" spans="1:10">
      <c r="A20" t="s">
        <v>2680</v>
      </c>
      <c r="J20">
        <f t="shared" si="0"/>
        <v>0</v>
      </c>
    </row>
  </sheetData>
  <sheetProtection formatCells="0" formatColumns="0" formatRows="0"/>
  <mergeCells count="3">
    <mergeCell ref="A2:D2"/>
    <mergeCell ref="A19:D19"/>
    <mergeCell ref="A20:D20"/>
  </mergeCells>
  <pageMargins left="0.75" right="0.55" top="0.79" bottom="0.98" header="0.51" footer="0.51"/>
  <pageSetup paperSize="9" fitToHeight="0" orientation="portrait" blackAndWhite="true"/>
  <headerFooter alignWithMargins="0">
    <evenFooter>&amp;L—&amp;P—</even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
  <sheetViews>
    <sheetView workbookViewId="0">
      <selection activeCell="F10" sqref="F10"/>
    </sheetView>
  </sheetViews>
  <sheetFormatPr defaultColWidth="9" defaultRowHeight="15.75" outlineLevelRow="1"/>
  <sheetData>
    <row r="1" ht="43" customHeight="true" spans="1:11">
      <c r="A1" s="1" t="s">
        <v>2681</v>
      </c>
      <c r="B1" s="2"/>
      <c r="C1" s="2"/>
      <c r="D1" s="2"/>
      <c r="E1" s="2"/>
      <c r="F1" s="2"/>
      <c r="G1" s="2"/>
      <c r="H1" s="2"/>
      <c r="I1" s="2"/>
      <c r="J1" s="2"/>
      <c r="K1" s="2"/>
    </row>
    <row r="2" ht="208" customHeight="true" spans="1:11">
      <c r="A2" s="3" t="s">
        <v>2682</v>
      </c>
      <c r="B2" s="3"/>
      <c r="C2" s="3"/>
      <c r="D2" s="3"/>
      <c r="E2" s="3"/>
      <c r="F2" s="3"/>
      <c r="G2" s="3"/>
      <c r="H2" s="3"/>
      <c r="I2" s="3"/>
      <c r="J2" s="3"/>
      <c r="K2" s="3"/>
    </row>
  </sheetData>
  <mergeCells count="2">
    <mergeCell ref="A1:K1"/>
    <mergeCell ref="A2:K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pageSetUpPr fitToPage="true"/>
  </sheetPr>
  <dimension ref="A1:K103"/>
  <sheetViews>
    <sheetView workbookViewId="0">
      <selection activeCell="A2" sqref="A2"/>
    </sheetView>
  </sheetViews>
  <sheetFormatPr defaultColWidth="9" defaultRowHeight="15.75"/>
  <cols>
    <col min="1" max="2" width="4.375" customWidth="true"/>
    <col min="3" max="3" width="76.75" customWidth="true"/>
    <col min="4" max="4" width="6.75" customWidth="true"/>
    <col min="5" max="5" width="38.125" customWidth="true"/>
    <col min="6" max="6" width="12.75" customWidth="true"/>
    <col min="7" max="8" width="15.25" customWidth="true"/>
    <col min="9" max="9" width="2.75" customWidth="true"/>
    <col min="11" max="11" width="10.375"/>
  </cols>
  <sheetData>
    <row r="1" ht="48.75" customHeight="true" spans="1:1">
      <c r="A1" t="s">
        <v>243</v>
      </c>
    </row>
    <row r="2" ht="48.75" customHeight="true"/>
    <row r="3" ht="36.95" customHeight="true" spans="1:1">
      <c r="A3" t="s">
        <v>21</v>
      </c>
    </row>
    <row r="4" ht="36.95" customHeight="true" spans="1:1">
      <c r="A4" t="s">
        <v>22</v>
      </c>
    </row>
    <row r="5" ht="36.95" customHeight="true" spans="1:7">
      <c r="A5" t="str">
        <f t="shared" ref="A5:A11" si="0">B5</f>
        <v>1.</v>
      </c>
      <c r="B5" t="s">
        <v>23</v>
      </c>
      <c r="C5" t="s">
        <v>24</v>
      </c>
      <c r="F5" t="s">
        <v>25</v>
      </c>
      <c r="G5" t="s">
        <v>26</v>
      </c>
    </row>
    <row r="6" ht="36.95" customHeight="true" spans="1:7">
      <c r="A6" t="str">
        <f t="shared" si="0"/>
        <v>2.</v>
      </c>
      <c r="B6" t="s">
        <v>27</v>
      </c>
      <c r="C6" t="s">
        <v>28</v>
      </c>
      <c r="F6" t="s">
        <v>25</v>
      </c>
      <c r="G6" t="s">
        <v>26</v>
      </c>
    </row>
    <row r="7" ht="36.95" customHeight="true" spans="1:7">
      <c r="A7" t="str">
        <f t="shared" si="0"/>
        <v>3.</v>
      </c>
      <c r="B7" t="s">
        <v>29</v>
      </c>
      <c r="C7" t="s">
        <v>30</v>
      </c>
      <c r="F7" t="s">
        <v>25</v>
      </c>
      <c r="G7" t="s">
        <v>26</v>
      </c>
    </row>
    <row r="8" ht="36.95" customHeight="true" spans="1:7">
      <c r="A8" t="str">
        <f t="shared" si="0"/>
        <v>4.</v>
      </c>
      <c r="B8" t="s">
        <v>31</v>
      </c>
      <c r="C8" t="s">
        <v>32</v>
      </c>
      <c r="F8" t="s">
        <v>25</v>
      </c>
      <c r="G8" t="s">
        <v>26</v>
      </c>
    </row>
    <row r="9" ht="36.95" customHeight="true" spans="1:7">
      <c r="A9" t="str">
        <f t="shared" si="0"/>
        <v>5.</v>
      </c>
      <c r="B9" t="s">
        <v>33</v>
      </c>
      <c r="C9" t="s">
        <v>34</v>
      </c>
      <c r="F9" t="s">
        <v>35</v>
      </c>
      <c r="G9" t="s">
        <v>36</v>
      </c>
    </row>
    <row r="10" ht="36.95" customHeight="true" spans="1:7">
      <c r="A10" t="str">
        <f t="shared" si="0"/>
        <v>6.</v>
      </c>
      <c r="B10" t="s">
        <v>37</v>
      </c>
      <c r="C10" t="s">
        <v>38</v>
      </c>
      <c r="F10" t="s">
        <v>35</v>
      </c>
      <c r="G10" t="s">
        <v>39</v>
      </c>
    </row>
    <row r="11" ht="36.95" customHeight="true" spans="1:7">
      <c r="A11" t="str">
        <f t="shared" si="0"/>
        <v>7.</v>
      </c>
      <c r="B11" t="s">
        <v>41</v>
      </c>
      <c r="C11" t="s">
        <v>244</v>
      </c>
      <c r="D11" t="s">
        <v>214</v>
      </c>
      <c r="E11" t="s">
        <v>245</v>
      </c>
      <c r="F11" t="s">
        <v>35</v>
      </c>
      <c r="G11" t="s">
        <v>39</v>
      </c>
    </row>
    <row r="12" ht="36.95" customHeight="true" spans="1:1">
      <c r="A12" t="s">
        <v>40</v>
      </c>
    </row>
    <row r="13" ht="36.95" customHeight="true" spans="1:7">
      <c r="A13" t="str">
        <f>B13</f>
        <v>8.</v>
      </c>
      <c r="B13" t="s">
        <v>43</v>
      </c>
      <c r="C13" t="s">
        <v>42</v>
      </c>
      <c r="F13" t="s">
        <v>35</v>
      </c>
      <c r="G13" t="s">
        <v>26</v>
      </c>
    </row>
    <row r="14" ht="36.95" customHeight="true" spans="1:7">
      <c r="A14" t="str">
        <f>B14</f>
        <v>9.</v>
      </c>
      <c r="B14" t="s">
        <v>45</v>
      </c>
      <c r="C14" t="s">
        <v>44</v>
      </c>
      <c r="F14" t="s">
        <v>35</v>
      </c>
      <c r="G14" t="s">
        <v>26</v>
      </c>
    </row>
    <row r="15" ht="36.95" customHeight="true" spans="1:7">
      <c r="A15" t="str">
        <f>B15</f>
        <v>10.</v>
      </c>
      <c r="B15" t="s">
        <v>48</v>
      </c>
      <c r="C15" t="s">
        <v>46</v>
      </c>
      <c r="F15" t="s">
        <v>35</v>
      </c>
      <c r="G15" t="s">
        <v>47</v>
      </c>
    </row>
    <row r="16" ht="36.95" customHeight="true" spans="1:7">
      <c r="A16" t="str">
        <f>B16</f>
        <v>11.</v>
      </c>
      <c r="B16" t="s">
        <v>51</v>
      </c>
      <c r="C16" t="s">
        <v>49</v>
      </c>
      <c r="F16" t="s">
        <v>35</v>
      </c>
      <c r="G16" t="s">
        <v>39</v>
      </c>
    </row>
    <row r="17" ht="36.95" customHeight="true" spans="3:7">
      <c r="C17" t="s">
        <v>50</v>
      </c>
      <c r="F17" t="s">
        <v>35</v>
      </c>
      <c r="G17" t="s">
        <v>39</v>
      </c>
    </row>
    <row r="18" ht="36.95" customHeight="true" spans="1:11">
      <c r="A18" t="str">
        <f>B18</f>
        <v>12.</v>
      </c>
      <c r="B18" t="s">
        <v>56</v>
      </c>
      <c r="C18" t="s">
        <v>52</v>
      </c>
      <c r="F18" t="s">
        <v>35</v>
      </c>
      <c r="G18" t="s">
        <v>53</v>
      </c>
      <c r="H18" t="s">
        <v>54</v>
      </c>
      <c r="I18" t="s">
        <v>55</v>
      </c>
      <c r="K18">
        <v>20564</v>
      </c>
    </row>
    <row r="19" ht="36.95" customHeight="true" spans="1:7">
      <c r="A19" t="str">
        <f>B19</f>
        <v>13.</v>
      </c>
      <c r="B19" t="s">
        <v>60</v>
      </c>
      <c r="C19" t="s">
        <v>246</v>
      </c>
      <c r="D19" t="s">
        <v>214</v>
      </c>
      <c r="E19" t="s">
        <v>247</v>
      </c>
      <c r="F19" t="s">
        <v>35</v>
      </c>
      <c r="G19" t="s">
        <v>53</v>
      </c>
    </row>
    <row r="20" ht="36.95" customHeight="true" spans="1:11">
      <c r="A20" t="str">
        <f>B20</f>
        <v>14.</v>
      </c>
      <c r="B20" t="s">
        <v>63</v>
      </c>
      <c r="C20" t="s">
        <v>57</v>
      </c>
      <c r="F20" t="s">
        <v>25</v>
      </c>
      <c r="G20" t="s">
        <v>53</v>
      </c>
      <c r="H20" t="s">
        <v>54</v>
      </c>
      <c r="I20" t="s">
        <v>55</v>
      </c>
      <c r="K20">
        <v>100363.94</v>
      </c>
    </row>
    <row r="21" ht="36.95" customHeight="true" spans="3:11">
      <c r="C21" t="s">
        <v>58</v>
      </c>
      <c r="G21" t="s">
        <v>59</v>
      </c>
      <c r="K21">
        <f>SUM(K18:K20)</f>
        <v>120927.94</v>
      </c>
    </row>
    <row r="22" ht="36.95" customHeight="true" spans="1:8">
      <c r="A22" t="str">
        <f>B22</f>
        <v>15.</v>
      </c>
      <c r="B22" t="s">
        <v>67</v>
      </c>
      <c r="C22" t="s">
        <v>213</v>
      </c>
      <c r="D22" t="s">
        <v>227</v>
      </c>
      <c r="E22" t="s">
        <v>248</v>
      </c>
      <c r="F22" t="s">
        <v>25</v>
      </c>
      <c r="G22" t="s">
        <v>62</v>
      </c>
      <c r="H22" t="s">
        <v>54</v>
      </c>
    </row>
    <row r="23" ht="36.95" customHeight="true" spans="1:8">
      <c r="A23" t="str">
        <f>B23</f>
        <v>16.</v>
      </c>
      <c r="B23" t="s">
        <v>70</v>
      </c>
      <c r="C23" t="s">
        <v>217</v>
      </c>
      <c r="D23" t="s">
        <v>227</v>
      </c>
      <c r="E23" t="s">
        <v>249</v>
      </c>
      <c r="F23" t="s">
        <v>25</v>
      </c>
      <c r="G23" t="s">
        <v>62</v>
      </c>
      <c r="H23" t="s">
        <v>54</v>
      </c>
    </row>
    <row r="24" ht="36.95" customHeight="true" spans="3:7">
      <c r="C24" t="s">
        <v>65</v>
      </c>
      <c r="G24" t="s">
        <v>66</v>
      </c>
    </row>
    <row r="25" ht="36.95" customHeight="true" spans="1:9">
      <c r="A25" t="str">
        <f>B25</f>
        <v>17.</v>
      </c>
      <c r="B25" t="s">
        <v>73</v>
      </c>
      <c r="C25" t="s">
        <v>68</v>
      </c>
      <c r="F25" t="s">
        <v>25</v>
      </c>
      <c r="G25" t="s">
        <v>69</v>
      </c>
      <c r="H25" t="s">
        <v>54</v>
      </c>
      <c r="I25" t="s">
        <v>55</v>
      </c>
    </row>
    <row r="26" ht="36.95" customHeight="true" spans="1:8">
      <c r="A26" t="str">
        <f>B26</f>
        <v>18.</v>
      </c>
      <c r="B26" t="s">
        <v>76</v>
      </c>
      <c r="C26" t="s">
        <v>250</v>
      </c>
      <c r="D26" t="s">
        <v>227</v>
      </c>
      <c r="E26" t="s">
        <v>251</v>
      </c>
      <c r="F26" t="s">
        <v>25</v>
      </c>
      <c r="G26" t="s">
        <v>72</v>
      </c>
      <c r="H26" t="s">
        <v>54</v>
      </c>
    </row>
    <row r="27" ht="36.95" customHeight="true" spans="1:7">
      <c r="A27" t="str">
        <f>B27</f>
        <v>19.</v>
      </c>
      <c r="B27" t="s">
        <v>78</v>
      </c>
      <c r="C27" t="s">
        <v>74</v>
      </c>
      <c r="G27" t="s">
        <v>75</v>
      </c>
    </row>
    <row r="28" ht="36.95" customHeight="true" spans="1:9">
      <c r="A28" t="str">
        <f>B28</f>
        <v>20.</v>
      </c>
      <c r="B28" t="s">
        <v>81</v>
      </c>
      <c r="C28" t="s">
        <v>77</v>
      </c>
      <c r="F28" t="s">
        <v>35</v>
      </c>
      <c r="G28" t="s">
        <v>53</v>
      </c>
      <c r="H28" t="s">
        <v>54</v>
      </c>
      <c r="I28" t="s">
        <v>55</v>
      </c>
    </row>
    <row r="29" ht="36.95" customHeight="true" spans="1:9">
      <c r="A29" t="str">
        <f>B29</f>
        <v>21.</v>
      </c>
      <c r="B29" t="s">
        <v>83</v>
      </c>
      <c r="C29" t="s">
        <v>79</v>
      </c>
      <c r="F29" t="s">
        <v>25</v>
      </c>
      <c r="G29" t="s">
        <v>53</v>
      </c>
      <c r="H29" t="s">
        <v>54</v>
      </c>
      <c r="I29" t="s">
        <v>55</v>
      </c>
    </row>
    <row r="30" ht="36.95" customHeight="true" spans="3:7">
      <c r="C30" t="s">
        <v>80</v>
      </c>
      <c r="G30" t="s">
        <v>53</v>
      </c>
    </row>
    <row r="31" ht="36.95" customHeight="true" spans="1:9">
      <c r="A31" t="str">
        <f>B31</f>
        <v>22.</v>
      </c>
      <c r="B31" t="s">
        <v>86</v>
      </c>
      <c r="C31" t="s">
        <v>82</v>
      </c>
      <c r="F31" t="s">
        <v>35</v>
      </c>
      <c r="G31" t="s">
        <v>53</v>
      </c>
      <c r="H31" t="s">
        <v>54</v>
      </c>
      <c r="I31" t="s">
        <v>55</v>
      </c>
    </row>
    <row r="32" ht="36.95" customHeight="true" spans="1:7">
      <c r="A32" t="str">
        <f>B32</f>
        <v>23.</v>
      </c>
      <c r="B32" t="s">
        <v>89</v>
      </c>
      <c r="C32" t="s">
        <v>84</v>
      </c>
      <c r="F32" t="s">
        <v>35</v>
      </c>
      <c r="G32" t="s">
        <v>85</v>
      </c>
    </row>
    <row r="33" ht="36.95" customHeight="true" spans="1:8">
      <c r="A33" t="str">
        <f>B33</f>
        <v>24.</v>
      </c>
      <c r="B33" t="s">
        <v>93</v>
      </c>
      <c r="C33" t="s">
        <v>87</v>
      </c>
      <c r="F33" t="s">
        <v>88</v>
      </c>
      <c r="G33" t="s">
        <v>59</v>
      </c>
      <c r="H33" t="s">
        <v>54</v>
      </c>
    </row>
    <row r="34" ht="36.95" customHeight="true" spans="1:8">
      <c r="A34" t="str">
        <f>B34</f>
        <v>25.</v>
      </c>
      <c r="B34" t="s">
        <v>95</v>
      </c>
      <c r="C34" t="s">
        <v>90</v>
      </c>
      <c r="F34" t="s">
        <v>88</v>
      </c>
      <c r="G34" t="s">
        <v>59</v>
      </c>
      <c r="H34" t="s">
        <v>54</v>
      </c>
    </row>
    <row r="35" ht="36.95" customHeight="true" spans="3:7">
      <c r="C35" t="s">
        <v>91</v>
      </c>
      <c r="G35" t="s">
        <v>66</v>
      </c>
    </row>
    <row r="36" ht="36.95" customHeight="true" spans="1:1">
      <c r="A36" t="s">
        <v>92</v>
      </c>
    </row>
    <row r="37" ht="36.95" customHeight="true" spans="1:7">
      <c r="A37" t="str">
        <f t="shared" ref="A37:A50" si="1">B37</f>
        <v>26.</v>
      </c>
      <c r="B37" t="s">
        <v>97</v>
      </c>
      <c r="C37" t="s">
        <v>94</v>
      </c>
      <c r="F37" t="s">
        <v>25</v>
      </c>
      <c r="G37" t="s">
        <v>26</v>
      </c>
    </row>
    <row r="38" ht="36.95" customHeight="true" spans="1:7">
      <c r="A38" t="str">
        <f t="shared" si="1"/>
        <v>27.</v>
      </c>
      <c r="B38" t="s">
        <v>99</v>
      </c>
      <c r="C38" t="s">
        <v>96</v>
      </c>
      <c r="F38" t="s">
        <v>25</v>
      </c>
      <c r="G38" t="s">
        <v>26</v>
      </c>
    </row>
    <row r="39" ht="36.95" customHeight="true" spans="1:7">
      <c r="A39" t="str">
        <f t="shared" si="1"/>
        <v>28.</v>
      </c>
      <c r="B39" t="s">
        <v>101</v>
      </c>
      <c r="C39" t="s">
        <v>98</v>
      </c>
      <c r="F39" t="s">
        <v>35</v>
      </c>
      <c r="G39" t="s">
        <v>85</v>
      </c>
    </row>
    <row r="40" ht="36.95" customHeight="true" spans="1:7">
      <c r="A40" t="str">
        <f t="shared" si="1"/>
        <v>29.</v>
      </c>
      <c r="B40" t="s">
        <v>103</v>
      </c>
      <c r="C40" t="s">
        <v>100</v>
      </c>
      <c r="F40" t="s">
        <v>35</v>
      </c>
      <c r="G40" t="s">
        <v>85</v>
      </c>
    </row>
    <row r="41" ht="36.95" customHeight="true" spans="1:7">
      <c r="A41" t="str">
        <f t="shared" si="1"/>
        <v>30.</v>
      </c>
      <c r="B41" t="s">
        <v>105</v>
      </c>
      <c r="C41" t="s">
        <v>102</v>
      </c>
      <c r="F41" t="s">
        <v>35</v>
      </c>
      <c r="G41" t="s">
        <v>26</v>
      </c>
    </row>
    <row r="42" ht="36.95" customHeight="true" spans="1:7">
      <c r="A42" t="str">
        <f t="shared" si="1"/>
        <v>31.</v>
      </c>
      <c r="B42" t="s">
        <v>107</v>
      </c>
      <c r="C42" t="s">
        <v>104</v>
      </c>
      <c r="F42" t="s">
        <v>35</v>
      </c>
      <c r="G42" t="s">
        <v>26</v>
      </c>
    </row>
    <row r="43" ht="36.95" customHeight="true" spans="1:7">
      <c r="A43" t="str">
        <f t="shared" si="1"/>
        <v>32.</v>
      </c>
      <c r="B43" t="s">
        <v>109</v>
      </c>
      <c r="C43" t="s">
        <v>106</v>
      </c>
      <c r="F43" t="s">
        <v>35</v>
      </c>
      <c r="G43" t="s">
        <v>85</v>
      </c>
    </row>
    <row r="44" ht="36.95" customHeight="true" spans="1:7">
      <c r="A44" t="str">
        <f t="shared" si="1"/>
        <v>33.</v>
      </c>
      <c r="B44" t="s">
        <v>111</v>
      </c>
      <c r="C44" t="s">
        <v>108</v>
      </c>
      <c r="F44" t="s">
        <v>35</v>
      </c>
      <c r="G44" t="s">
        <v>85</v>
      </c>
    </row>
    <row r="45" ht="36.95" customHeight="true" spans="1:7">
      <c r="A45" t="str">
        <f t="shared" si="1"/>
        <v>34.</v>
      </c>
      <c r="B45" t="s">
        <v>113</v>
      </c>
      <c r="C45" t="s">
        <v>110</v>
      </c>
      <c r="F45" t="s">
        <v>35</v>
      </c>
      <c r="G45" t="s">
        <v>85</v>
      </c>
    </row>
    <row r="46" ht="36.95" customHeight="true" spans="1:7">
      <c r="A46" t="str">
        <f t="shared" si="1"/>
        <v>35.</v>
      </c>
      <c r="B46" t="s">
        <v>115</v>
      </c>
      <c r="C46" t="s">
        <v>112</v>
      </c>
      <c r="F46" t="s">
        <v>35</v>
      </c>
      <c r="G46" t="s">
        <v>85</v>
      </c>
    </row>
    <row r="47" ht="36.95" customHeight="true" spans="1:7">
      <c r="A47" t="str">
        <f t="shared" si="1"/>
        <v>36.</v>
      </c>
      <c r="B47" t="s">
        <v>117</v>
      </c>
      <c r="C47" t="s">
        <v>114</v>
      </c>
      <c r="F47" t="s">
        <v>35</v>
      </c>
      <c r="G47" t="s">
        <v>85</v>
      </c>
    </row>
    <row r="48" ht="36.95" customHeight="true" spans="1:7">
      <c r="A48" t="str">
        <f t="shared" si="1"/>
        <v>37.</v>
      </c>
      <c r="B48" t="s">
        <v>121</v>
      </c>
      <c r="C48" t="s">
        <v>116</v>
      </c>
      <c r="F48" t="s">
        <v>35</v>
      </c>
      <c r="G48" t="s">
        <v>85</v>
      </c>
    </row>
    <row r="49" ht="36.95" customHeight="true" spans="1:5">
      <c r="A49" t="str">
        <f t="shared" si="1"/>
        <v>38.</v>
      </c>
      <c r="B49" t="s">
        <v>123</v>
      </c>
      <c r="C49" t="s">
        <v>222</v>
      </c>
      <c r="D49" t="s">
        <v>214</v>
      </c>
      <c r="E49" t="s">
        <v>223</v>
      </c>
    </row>
    <row r="50" ht="36.95" customHeight="true" spans="1:7">
      <c r="A50" t="str">
        <f t="shared" si="1"/>
        <v>39.</v>
      </c>
      <c r="B50" t="s">
        <v>125</v>
      </c>
      <c r="C50" t="s">
        <v>118</v>
      </c>
      <c r="D50" t="s">
        <v>227</v>
      </c>
      <c r="E50" t="s">
        <v>252</v>
      </c>
      <c r="F50" t="s">
        <v>25</v>
      </c>
      <c r="G50" t="s">
        <v>85</v>
      </c>
    </row>
    <row r="51" ht="36.95" customHeight="true" spans="1:7">
      <c r="A51" t="s">
        <v>119</v>
      </c>
      <c r="G51" t="s">
        <v>120</v>
      </c>
    </row>
    <row r="52" ht="36.95" customHeight="true" spans="1:7">
      <c r="A52" t="str">
        <f t="shared" ref="A52:A65" si="2">B52</f>
        <v>40.</v>
      </c>
      <c r="B52" t="s">
        <v>127</v>
      </c>
      <c r="C52" t="s">
        <v>122</v>
      </c>
      <c r="F52" t="s">
        <v>35</v>
      </c>
      <c r="G52" t="s">
        <v>120</v>
      </c>
    </row>
    <row r="53" ht="36.95" customHeight="true" spans="1:7">
      <c r="A53" t="str">
        <f t="shared" si="2"/>
        <v>41.</v>
      </c>
      <c r="B53" t="s">
        <v>129</v>
      </c>
      <c r="C53" t="s">
        <v>124</v>
      </c>
      <c r="F53" t="s">
        <v>35</v>
      </c>
      <c r="G53" t="s">
        <v>120</v>
      </c>
    </row>
    <row r="54" ht="36.95" customHeight="true" spans="1:7">
      <c r="A54" t="str">
        <f t="shared" si="2"/>
        <v>42.</v>
      </c>
      <c r="B54" t="s">
        <v>131</v>
      </c>
      <c r="C54" t="s">
        <v>126</v>
      </c>
      <c r="F54" t="s">
        <v>35</v>
      </c>
      <c r="G54" t="s">
        <v>120</v>
      </c>
    </row>
    <row r="55" ht="36.95" customHeight="true" spans="1:7">
      <c r="A55" t="str">
        <f t="shared" si="2"/>
        <v>43.</v>
      </c>
      <c r="B55" t="s">
        <v>133</v>
      </c>
      <c r="C55" t="s">
        <v>128</v>
      </c>
      <c r="F55" t="s">
        <v>35</v>
      </c>
      <c r="G55" t="s">
        <v>120</v>
      </c>
    </row>
    <row r="56" ht="36.95" customHeight="true" spans="1:7">
      <c r="A56" t="str">
        <f t="shared" si="2"/>
        <v>44.</v>
      </c>
      <c r="B56" t="s">
        <v>135</v>
      </c>
      <c r="C56" t="s">
        <v>130</v>
      </c>
      <c r="F56" t="s">
        <v>35</v>
      </c>
      <c r="G56" t="s">
        <v>120</v>
      </c>
    </row>
    <row r="57" ht="36.95" customHeight="true" spans="1:7">
      <c r="A57" t="str">
        <f t="shared" si="2"/>
        <v>45.</v>
      </c>
      <c r="B57" t="s">
        <v>137</v>
      </c>
      <c r="C57" t="s">
        <v>132</v>
      </c>
      <c r="F57" t="s">
        <v>35</v>
      </c>
      <c r="G57" t="s">
        <v>120</v>
      </c>
    </row>
    <row r="58" ht="36.95" customHeight="true" spans="1:7">
      <c r="A58" t="str">
        <f t="shared" si="2"/>
        <v>46.</v>
      </c>
      <c r="B58" t="s">
        <v>139</v>
      </c>
      <c r="C58" t="s">
        <v>134</v>
      </c>
      <c r="F58" t="s">
        <v>35</v>
      </c>
      <c r="G58" t="s">
        <v>120</v>
      </c>
    </row>
    <row r="59" ht="36.95" customHeight="true" spans="1:7">
      <c r="A59" t="str">
        <f t="shared" si="2"/>
        <v>47.</v>
      </c>
      <c r="B59" t="s">
        <v>141</v>
      </c>
      <c r="C59" t="s">
        <v>136</v>
      </c>
      <c r="F59" t="s">
        <v>35</v>
      </c>
      <c r="G59" t="s">
        <v>120</v>
      </c>
    </row>
    <row r="60" ht="36.95" customHeight="true" spans="1:7">
      <c r="A60" t="str">
        <f t="shared" si="2"/>
        <v>48.</v>
      </c>
      <c r="B60" t="s">
        <v>143</v>
      </c>
      <c r="C60" t="s">
        <v>138</v>
      </c>
      <c r="F60" t="s">
        <v>35</v>
      </c>
      <c r="G60" t="s">
        <v>120</v>
      </c>
    </row>
    <row r="61" ht="36.95" customHeight="true" spans="1:7">
      <c r="A61" t="str">
        <f t="shared" si="2"/>
        <v>49.</v>
      </c>
      <c r="B61" t="s">
        <v>145</v>
      </c>
      <c r="C61" t="s">
        <v>140</v>
      </c>
      <c r="F61" t="s">
        <v>35</v>
      </c>
      <c r="G61" t="s">
        <v>120</v>
      </c>
    </row>
    <row r="62" ht="36.95" customHeight="true" spans="1:7">
      <c r="A62" t="str">
        <f t="shared" si="2"/>
        <v>50.</v>
      </c>
      <c r="B62" t="s">
        <v>147</v>
      </c>
      <c r="C62" t="s">
        <v>142</v>
      </c>
      <c r="F62" t="s">
        <v>35</v>
      </c>
      <c r="G62" t="s">
        <v>120</v>
      </c>
    </row>
    <row r="63" ht="36.95" customHeight="true" spans="1:7">
      <c r="A63" t="str">
        <f t="shared" si="2"/>
        <v>51.</v>
      </c>
      <c r="B63" t="s">
        <v>151</v>
      </c>
      <c r="C63" t="s">
        <v>144</v>
      </c>
      <c r="F63" t="s">
        <v>35</v>
      </c>
      <c r="G63" t="s">
        <v>120</v>
      </c>
    </row>
    <row r="64" ht="36.95" customHeight="true" spans="1:7">
      <c r="A64" t="str">
        <f t="shared" si="2"/>
        <v>52.</v>
      </c>
      <c r="B64" t="s">
        <v>153</v>
      </c>
      <c r="C64" t="s">
        <v>146</v>
      </c>
      <c r="F64" t="s">
        <v>35</v>
      </c>
      <c r="G64" t="s">
        <v>120</v>
      </c>
    </row>
    <row r="65" ht="36.95" customHeight="true" spans="1:7">
      <c r="A65" t="str">
        <f t="shared" si="2"/>
        <v>53.</v>
      </c>
      <c r="B65" t="s">
        <v>155</v>
      </c>
      <c r="C65" t="s">
        <v>148</v>
      </c>
      <c r="F65" t="s">
        <v>35</v>
      </c>
      <c r="G65" t="s">
        <v>120</v>
      </c>
    </row>
    <row r="66" ht="36.95" customHeight="true" spans="1:7">
      <c r="A66" t="s">
        <v>149</v>
      </c>
      <c r="G66" t="s">
        <v>150</v>
      </c>
    </row>
    <row r="67" ht="36.95" customHeight="true" spans="1:7">
      <c r="A67" t="str">
        <f t="shared" ref="A67:A82" si="3">B67</f>
        <v>54.</v>
      </c>
      <c r="B67" t="s">
        <v>157</v>
      </c>
      <c r="C67" t="s">
        <v>253</v>
      </c>
      <c r="F67" t="s">
        <v>35</v>
      </c>
      <c r="G67" t="s">
        <v>150</v>
      </c>
    </row>
    <row r="68" ht="36.95" customHeight="true" spans="1:7">
      <c r="A68" t="str">
        <f t="shared" si="3"/>
        <v>55.</v>
      </c>
      <c r="B68" t="s">
        <v>159</v>
      </c>
      <c r="C68" t="s">
        <v>254</v>
      </c>
      <c r="F68" t="s">
        <v>35</v>
      </c>
      <c r="G68" t="s">
        <v>150</v>
      </c>
    </row>
    <row r="69" ht="36.95" customHeight="true" spans="1:7">
      <c r="A69" t="str">
        <f t="shared" si="3"/>
        <v>56.</v>
      </c>
      <c r="B69" t="s">
        <v>161</v>
      </c>
      <c r="C69" t="s">
        <v>255</v>
      </c>
      <c r="F69" t="s">
        <v>35</v>
      </c>
      <c r="G69" t="s">
        <v>150</v>
      </c>
    </row>
    <row r="70" ht="36.95" customHeight="true" spans="1:7">
      <c r="A70" t="str">
        <f t="shared" si="3"/>
        <v>57.</v>
      </c>
      <c r="B70" t="s">
        <v>163</v>
      </c>
      <c r="C70" t="s">
        <v>256</v>
      </c>
      <c r="F70" t="s">
        <v>35</v>
      </c>
      <c r="G70" t="s">
        <v>150</v>
      </c>
    </row>
    <row r="71" ht="36.95" customHeight="true" spans="1:7">
      <c r="A71" t="str">
        <f t="shared" si="3"/>
        <v>58.</v>
      </c>
      <c r="B71" t="s">
        <v>165</v>
      </c>
      <c r="C71" t="s">
        <v>257</v>
      </c>
      <c r="F71" t="s">
        <v>35</v>
      </c>
      <c r="G71" t="s">
        <v>150</v>
      </c>
    </row>
    <row r="72" ht="36.95" customHeight="true" spans="1:7">
      <c r="A72" t="str">
        <f t="shared" si="3"/>
        <v>59.</v>
      </c>
      <c r="B72" t="s">
        <v>167</v>
      </c>
      <c r="C72" t="s">
        <v>258</v>
      </c>
      <c r="F72" t="s">
        <v>35</v>
      </c>
      <c r="G72" t="s">
        <v>150</v>
      </c>
    </row>
    <row r="73" ht="36.95" customHeight="true" spans="1:7">
      <c r="A73" t="str">
        <f t="shared" si="3"/>
        <v>60.</v>
      </c>
      <c r="B73" t="s">
        <v>169</v>
      </c>
      <c r="C73" t="s">
        <v>259</v>
      </c>
      <c r="F73" t="s">
        <v>35</v>
      </c>
      <c r="G73" t="s">
        <v>150</v>
      </c>
    </row>
    <row r="74" ht="36.95" customHeight="true" spans="1:7">
      <c r="A74" t="str">
        <f t="shared" si="3"/>
        <v>61.</v>
      </c>
      <c r="B74" t="s">
        <v>171</v>
      </c>
      <c r="C74" t="s">
        <v>260</v>
      </c>
      <c r="F74" t="s">
        <v>35</v>
      </c>
      <c r="G74" t="s">
        <v>150</v>
      </c>
    </row>
    <row r="75" ht="36.95" customHeight="true" spans="1:7">
      <c r="A75" t="str">
        <f t="shared" si="3"/>
        <v>62.</v>
      </c>
      <c r="B75" t="s">
        <v>173</v>
      </c>
      <c r="C75" t="s">
        <v>261</v>
      </c>
      <c r="F75" t="s">
        <v>35</v>
      </c>
      <c r="G75" t="s">
        <v>150</v>
      </c>
    </row>
    <row r="76" ht="36.95" customHeight="true" spans="1:7">
      <c r="A76" t="str">
        <f t="shared" si="3"/>
        <v>63.</v>
      </c>
      <c r="B76" t="s">
        <v>175</v>
      </c>
      <c r="C76" t="s">
        <v>262</v>
      </c>
      <c r="F76" t="s">
        <v>35</v>
      </c>
      <c r="G76" t="s">
        <v>150</v>
      </c>
    </row>
    <row r="77" ht="36.95" customHeight="true" spans="1:7">
      <c r="A77" t="str">
        <f t="shared" si="3"/>
        <v>64.</v>
      </c>
      <c r="B77" t="s">
        <v>177</v>
      </c>
      <c r="C77" t="s">
        <v>263</v>
      </c>
      <c r="F77" t="s">
        <v>35</v>
      </c>
      <c r="G77" t="s">
        <v>150</v>
      </c>
    </row>
    <row r="78" ht="36.95" customHeight="true" spans="1:7">
      <c r="A78" t="str">
        <f t="shared" si="3"/>
        <v>65.</v>
      </c>
      <c r="B78" t="s">
        <v>179</v>
      </c>
      <c r="C78" t="s">
        <v>264</v>
      </c>
      <c r="F78" t="s">
        <v>35</v>
      </c>
      <c r="G78" t="s">
        <v>150</v>
      </c>
    </row>
    <row r="79" ht="36.95" customHeight="true" spans="1:7">
      <c r="A79" t="str">
        <f t="shared" si="3"/>
        <v>66.</v>
      </c>
      <c r="B79" t="s">
        <v>181</v>
      </c>
      <c r="C79" t="s">
        <v>176</v>
      </c>
      <c r="F79" t="s">
        <v>35</v>
      </c>
      <c r="G79" t="s">
        <v>150</v>
      </c>
    </row>
    <row r="80" ht="36.95" customHeight="true" spans="1:7">
      <c r="A80" t="str">
        <f t="shared" si="3"/>
        <v>67.</v>
      </c>
      <c r="B80" t="s">
        <v>265</v>
      </c>
      <c r="C80" t="s">
        <v>178</v>
      </c>
      <c r="F80" t="s">
        <v>35</v>
      </c>
      <c r="G80" t="s">
        <v>150</v>
      </c>
    </row>
    <row r="81" ht="36.95" customHeight="true" spans="1:7">
      <c r="A81" t="str">
        <f t="shared" si="3"/>
        <v>68.</v>
      </c>
      <c r="B81" t="s">
        <v>184</v>
      </c>
      <c r="C81" t="s">
        <v>180</v>
      </c>
      <c r="F81" t="s">
        <v>35</v>
      </c>
      <c r="G81" t="s">
        <v>150</v>
      </c>
    </row>
    <row r="82" ht="36.95" customHeight="true" spans="1:7">
      <c r="A82" t="str">
        <f t="shared" si="3"/>
        <v>69.</v>
      </c>
      <c r="B82" t="s">
        <v>187</v>
      </c>
      <c r="C82" t="s">
        <v>182</v>
      </c>
      <c r="F82" t="s">
        <v>35</v>
      </c>
      <c r="G82" t="s">
        <v>150</v>
      </c>
    </row>
    <row r="83" ht="36.95" customHeight="true" spans="1:6">
      <c r="A83" t="s">
        <v>183</v>
      </c>
      <c r="F83" t="s">
        <v>35</v>
      </c>
    </row>
    <row r="84" ht="36.95" customHeight="true" spans="1:10">
      <c r="A84" t="str">
        <f t="shared" ref="A84:A92" si="4">B84</f>
        <v>70.</v>
      </c>
      <c r="B84" t="s">
        <v>189</v>
      </c>
      <c r="C84" t="s">
        <v>226</v>
      </c>
      <c r="D84" t="s">
        <v>227</v>
      </c>
      <c r="F84" t="s">
        <v>35</v>
      </c>
      <c r="G84" t="s">
        <v>186</v>
      </c>
      <c r="J84" t="s">
        <v>228</v>
      </c>
    </row>
    <row r="85" ht="36.95" customHeight="true" spans="1:10">
      <c r="A85" t="str">
        <f t="shared" si="4"/>
        <v>71.</v>
      </c>
      <c r="B85" t="s">
        <v>191</v>
      </c>
      <c r="C85" t="s">
        <v>229</v>
      </c>
      <c r="D85" t="s">
        <v>227</v>
      </c>
      <c r="F85" t="s">
        <v>35</v>
      </c>
      <c r="G85" t="s">
        <v>186</v>
      </c>
      <c r="J85" t="s">
        <v>230</v>
      </c>
    </row>
    <row r="86" ht="36.95" customHeight="true" spans="1:10">
      <c r="A86" t="str">
        <f t="shared" si="4"/>
        <v>72.</v>
      </c>
      <c r="B86" t="s">
        <v>194</v>
      </c>
      <c r="C86" t="s">
        <v>266</v>
      </c>
      <c r="D86" t="s">
        <v>227</v>
      </c>
      <c r="F86" t="s">
        <v>35</v>
      </c>
      <c r="G86" t="s">
        <v>186</v>
      </c>
      <c r="J86" t="s">
        <v>232</v>
      </c>
    </row>
    <row r="87" ht="36.95" customHeight="true" spans="1:10">
      <c r="A87" t="str">
        <f t="shared" si="4"/>
        <v>73.</v>
      </c>
      <c r="B87" t="s">
        <v>197</v>
      </c>
      <c r="C87" t="s">
        <v>267</v>
      </c>
      <c r="D87" t="s">
        <v>227</v>
      </c>
      <c r="F87" t="s">
        <v>35</v>
      </c>
      <c r="G87" t="s">
        <v>186</v>
      </c>
      <c r="J87" t="s">
        <v>234</v>
      </c>
    </row>
    <row r="88" ht="36.95" customHeight="true" spans="1:7">
      <c r="A88" t="str">
        <f t="shared" si="4"/>
        <v>74.</v>
      </c>
      <c r="B88" t="s">
        <v>199</v>
      </c>
      <c r="C88" t="s">
        <v>235</v>
      </c>
      <c r="D88" t="s">
        <v>214</v>
      </c>
      <c r="F88" t="s">
        <v>35</v>
      </c>
      <c r="G88" t="s">
        <v>186</v>
      </c>
    </row>
    <row r="89" ht="36.95" customHeight="true" spans="1:7">
      <c r="A89" t="str">
        <f t="shared" si="4"/>
        <v>75.</v>
      </c>
      <c r="B89" t="s">
        <v>201</v>
      </c>
      <c r="C89" t="s">
        <v>236</v>
      </c>
      <c r="D89" t="s">
        <v>214</v>
      </c>
      <c r="F89" t="s">
        <v>35</v>
      </c>
      <c r="G89" t="s">
        <v>186</v>
      </c>
    </row>
    <row r="90" ht="36.95" customHeight="true" spans="1:4">
      <c r="A90" t="str">
        <f t="shared" si="4"/>
        <v>76.</v>
      </c>
      <c r="B90" t="s">
        <v>203</v>
      </c>
      <c r="C90" t="s">
        <v>268</v>
      </c>
      <c r="D90" t="s">
        <v>214</v>
      </c>
    </row>
    <row r="91" ht="36.95" customHeight="true" spans="1:10">
      <c r="A91" t="str">
        <f t="shared" si="4"/>
        <v>77.</v>
      </c>
      <c r="B91" t="s">
        <v>205</v>
      </c>
      <c r="C91" t="s">
        <v>269</v>
      </c>
      <c r="D91" t="s">
        <v>214</v>
      </c>
      <c r="J91" t="s">
        <v>270</v>
      </c>
    </row>
    <row r="92" ht="36.95" customHeight="true" spans="1:7">
      <c r="A92" t="str">
        <f t="shared" si="4"/>
        <v>78.</v>
      </c>
      <c r="B92" t="s">
        <v>271</v>
      </c>
      <c r="C92" t="s">
        <v>237</v>
      </c>
      <c r="D92" t="s">
        <v>214</v>
      </c>
      <c r="F92" t="s">
        <v>35</v>
      </c>
      <c r="G92" t="s">
        <v>186</v>
      </c>
    </row>
    <row r="93" ht="36.95" customHeight="true" spans="1:10">
      <c r="A93" t="s">
        <v>193</v>
      </c>
      <c r="J93" t="s">
        <v>238</v>
      </c>
    </row>
    <row r="94" ht="36.95" customHeight="true" spans="1:10">
      <c r="A94" t="str">
        <f t="shared" ref="A94:A100" si="5">B94</f>
        <v>79.</v>
      </c>
      <c r="B94" t="s">
        <v>272</v>
      </c>
      <c r="C94" t="s">
        <v>273</v>
      </c>
      <c r="F94" t="s">
        <v>35</v>
      </c>
      <c r="G94" t="s">
        <v>196</v>
      </c>
      <c r="J94" t="s">
        <v>239</v>
      </c>
    </row>
    <row r="95" ht="36.95" customHeight="true" spans="1:7">
      <c r="A95" t="str">
        <f t="shared" si="5"/>
        <v>80.</v>
      </c>
      <c r="B95" t="s">
        <v>274</v>
      </c>
      <c r="C95" t="s">
        <v>275</v>
      </c>
      <c r="D95" t="s">
        <v>214</v>
      </c>
      <c r="E95" t="s">
        <v>276</v>
      </c>
      <c r="F95" t="s">
        <v>35</v>
      </c>
      <c r="G95" t="s">
        <v>196</v>
      </c>
    </row>
    <row r="96" ht="36.95" customHeight="true" spans="1:10">
      <c r="A96" t="str">
        <f t="shared" si="5"/>
        <v>81.</v>
      </c>
      <c r="B96" t="s">
        <v>277</v>
      </c>
      <c r="C96" t="s">
        <v>198</v>
      </c>
      <c r="G96" t="s">
        <v>196</v>
      </c>
      <c r="J96" t="s">
        <v>240</v>
      </c>
    </row>
    <row r="97" ht="36.95" customHeight="true" spans="1:7">
      <c r="A97" t="str">
        <f t="shared" si="5"/>
        <v>82.</v>
      </c>
      <c r="B97" t="s">
        <v>278</v>
      </c>
      <c r="C97" t="s">
        <v>200</v>
      </c>
      <c r="F97" t="s">
        <v>35</v>
      </c>
      <c r="G97" t="s">
        <v>53</v>
      </c>
    </row>
    <row r="98" ht="36.95" customHeight="true" spans="1:7">
      <c r="A98" t="str">
        <f t="shared" si="5"/>
        <v>83.</v>
      </c>
      <c r="B98" t="s">
        <v>279</v>
      </c>
      <c r="C98" t="s">
        <v>202</v>
      </c>
      <c r="F98" t="s">
        <v>35</v>
      </c>
      <c r="G98" t="s">
        <v>53</v>
      </c>
    </row>
    <row r="99" ht="36.95" customHeight="true" spans="1:7">
      <c r="A99" t="str">
        <f t="shared" si="5"/>
        <v>84.</v>
      </c>
      <c r="B99" t="s">
        <v>280</v>
      </c>
      <c r="C99" t="s">
        <v>204</v>
      </c>
      <c r="F99" t="s">
        <v>35</v>
      </c>
      <c r="G99" t="s">
        <v>39</v>
      </c>
    </row>
    <row r="100" ht="36.95" customHeight="true" spans="1:7">
      <c r="A100" t="str">
        <f t="shared" si="5"/>
        <v>85.</v>
      </c>
      <c r="B100" t="s">
        <v>281</v>
      </c>
      <c r="C100" t="s">
        <v>206</v>
      </c>
      <c r="F100" t="s">
        <v>35</v>
      </c>
      <c r="G100" t="s">
        <v>186</v>
      </c>
    </row>
    <row r="101" ht="36.95" customHeight="true" spans="1:1">
      <c r="A101" t="s">
        <v>282</v>
      </c>
    </row>
    <row r="102" ht="36.95" customHeight="true" spans="3:7">
      <c r="C102" t="s">
        <v>283</v>
      </c>
      <c r="G102" t="s">
        <v>209</v>
      </c>
    </row>
    <row r="103" ht="36.95" customHeight="true" spans="3:7">
      <c r="C103" t="s">
        <v>284</v>
      </c>
      <c r="G103" t="s">
        <v>196</v>
      </c>
    </row>
  </sheetData>
  <mergeCells count="1">
    <mergeCell ref="A1:I1"/>
  </mergeCells>
  <printOptions horizontalCentered="true"/>
  <pageMargins left="0.75" right="0.55" top="0.79" bottom="0.98" header="0.51" footer="0.51"/>
  <pageSetup paperSize="9" scale="47" fitToHeight="0" orientation="portrait" blackAndWhite="true" useFirstPageNumber="true"/>
  <headerFooter alignWithMargins="0">
    <oddFooter>&amp;C第 &amp;P 页</oddFooter>
    <evenFooter>&amp;L—&amp;P—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1"/>
  <sheetViews>
    <sheetView workbookViewId="0">
      <selection activeCell="E6" sqref="E6"/>
    </sheetView>
  </sheetViews>
  <sheetFormatPr defaultColWidth="9" defaultRowHeight="15.75"/>
  <cols>
    <col min="1" max="2" width="4.375" customWidth="true"/>
    <col min="3" max="3" width="67.125" customWidth="true"/>
    <col min="4" max="4" width="6.75" customWidth="true"/>
    <col min="5" max="5" width="43.375" customWidth="true"/>
    <col min="6" max="6" width="12.75" customWidth="true"/>
    <col min="7" max="8" width="15.25" customWidth="true"/>
    <col min="9" max="9" width="2.75" customWidth="true"/>
    <col min="11" max="11" width="10.375"/>
  </cols>
  <sheetData>
    <row r="1" ht="48.75" customHeight="true" spans="1:1">
      <c r="A1" t="s">
        <v>15</v>
      </c>
    </row>
    <row r="2" ht="36.95" customHeight="true" spans="1:9">
      <c r="A2" t="s">
        <v>285</v>
      </c>
      <c r="B2" t="s">
        <v>286</v>
      </c>
      <c r="C2" t="s">
        <v>16</v>
      </c>
      <c r="D2" t="s">
        <v>210</v>
      </c>
      <c r="E2" t="s">
        <v>211</v>
      </c>
      <c r="F2" t="s">
        <v>17</v>
      </c>
      <c r="G2" t="s">
        <v>18</v>
      </c>
      <c r="H2" t="s">
        <v>19</v>
      </c>
      <c r="I2" t="s">
        <v>20</v>
      </c>
    </row>
    <row r="3" ht="36.95" customHeight="true" spans="1:1">
      <c r="A3" t="s">
        <v>287</v>
      </c>
    </row>
    <row r="4" ht="36.95" customHeight="true" spans="1:1">
      <c r="A4" t="s">
        <v>21</v>
      </c>
    </row>
    <row r="5" ht="36.95" customHeight="true" spans="1:1">
      <c r="A5" t="s">
        <v>22</v>
      </c>
    </row>
    <row r="6" ht="36.95" customHeight="true" spans="1:7">
      <c r="A6" t="s">
        <v>23</v>
      </c>
      <c r="B6" t="s">
        <v>23</v>
      </c>
      <c r="C6" t="s">
        <v>24</v>
      </c>
      <c r="F6" t="s">
        <v>25</v>
      </c>
      <c r="G6" t="s">
        <v>26</v>
      </c>
    </row>
    <row r="7" ht="36.95" customHeight="true" spans="1:7">
      <c r="A7" t="s">
        <v>27</v>
      </c>
      <c r="B7" t="s">
        <v>27</v>
      </c>
      <c r="C7" t="s">
        <v>28</v>
      </c>
      <c r="F7" t="s">
        <v>25</v>
      </c>
      <c r="G7" t="s">
        <v>26</v>
      </c>
    </row>
    <row r="8" ht="36.95" customHeight="true" spans="1:7">
      <c r="A8" t="s">
        <v>29</v>
      </c>
      <c r="B8" t="s">
        <v>29</v>
      </c>
      <c r="C8" t="s">
        <v>30</v>
      </c>
      <c r="F8" t="s">
        <v>25</v>
      </c>
      <c r="G8" t="s">
        <v>26</v>
      </c>
    </row>
    <row r="9" ht="36.95" customHeight="true" spans="1:7">
      <c r="A9" t="s">
        <v>31</v>
      </c>
      <c r="B9" t="s">
        <v>31</v>
      </c>
      <c r="C9" t="s">
        <v>32</v>
      </c>
      <c r="F9" t="s">
        <v>25</v>
      </c>
      <c r="G9" t="s">
        <v>26</v>
      </c>
    </row>
    <row r="10" ht="36.95" customHeight="true" spans="1:7">
      <c r="A10" t="s">
        <v>33</v>
      </c>
      <c r="B10" t="s">
        <v>33</v>
      </c>
      <c r="C10" t="s">
        <v>34</v>
      </c>
      <c r="F10" t="s">
        <v>35</v>
      </c>
      <c r="G10" t="s">
        <v>36</v>
      </c>
    </row>
    <row r="11" ht="36.95" customHeight="true" spans="1:7">
      <c r="A11" t="s">
        <v>37</v>
      </c>
      <c r="B11" t="s">
        <v>37</v>
      </c>
      <c r="C11" t="s">
        <v>38</v>
      </c>
      <c r="F11" t="s">
        <v>35</v>
      </c>
      <c r="G11" t="s">
        <v>39</v>
      </c>
    </row>
    <row r="12" ht="36.95" customHeight="true" spans="2:7">
      <c r="B12" t="s">
        <v>41</v>
      </c>
      <c r="C12" t="s">
        <v>288</v>
      </c>
      <c r="D12" t="s">
        <v>214</v>
      </c>
      <c r="E12" t="s">
        <v>245</v>
      </c>
      <c r="F12" t="s">
        <v>35</v>
      </c>
      <c r="G12" t="s">
        <v>39</v>
      </c>
    </row>
    <row r="13" ht="36.95" customHeight="true" spans="1:1">
      <c r="A13" t="s">
        <v>40</v>
      </c>
    </row>
    <row r="14" ht="36.95" customHeight="true" spans="1:7">
      <c r="A14" t="s">
        <v>41</v>
      </c>
      <c r="B14" t="s">
        <v>43</v>
      </c>
      <c r="C14" t="s">
        <v>42</v>
      </c>
      <c r="F14" t="s">
        <v>35</v>
      </c>
      <c r="G14" t="s">
        <v>26</v>
      </c>
    </row>
    <row r="15" ht="36.95" customHeight="true" spans="1:7">
      <c r="A15" t="s">
        <v>43</v>
      </c>
      <c r="B15" t="s">
        <v>45</v>
      </c>
      <c r="C15" t="s">
        <v>44</v>
      </c>
      <c r="D15" t="s">
        <v>227</v>
      </c>
      <c r="E15" t="s">
        <v>289</v>
      </c>
      <c r="F15" t="s">
        <v>35</v>
      </c>
      <c r="G15" t="s">
        <v>26</v>
      </c>
    </row>
    <row r="16" ht="36.95" customHeight="true" spans="1:7">
      <c r="A16" t="s">
        <v>45</v>
      </c>
      <c r="B16" t="s">
        <v>48</v>
      </c>
      <c r="C16" t="s">
        <v>46</v>
      </c>
      <c r="F16" t="s">
        <v>35</v>
      </c>
      <c r="G16" t="s">
        <v>47</v>
      </c>
    </row>
    <row r="17" ht="36.95" customHeight="true" spans="1:7">
      <c r="A17" t="s">
        <v>48</v>
      </c>
      <c r="B17" t="s">
        <v>51</v>
      </c>
      <c r="C17" t="s">
        <v>49</v>
      </c>
      <c r="F17" t="s">
        <v>35</v>
      </c>
      <c r="G17" t="s">
        <v>39</v>
      </c>
    </row>
    <row r="18" ht="36.95" customHeight="true" spans="3:7">
      <c r="C18" t="s">
        <v>50</v>
      </c>
      <c r="F18" t="s">
        <v>35</v>
      </c>
      <c r="G18" t="s">
        <v>39</v>
      </c>
    </row>
    <row r="19" ht="36.95" customHeight="true" spans="1:11">
      <c r="A19" t="s">
        <v>51</v>
      </c>
      <c r="B19" t="s">
        <v>56</v>
      </c>
      <c r="C19" t="s">
        <v>52</v>
      </c>
      <c r="F19" t="s">
        <v>35</v>
      </c>
      <c r="G19" t="s">
        <v>53</v>
      </c>
      <c r="H19" t="s">
        <v>54</v>
      </c>
      <c r="I19" t="s">
        <v>55</v>
      </c>
      <c r="K19">
        <v>20564</v>
      </c>
    </row>
    <row r="20" ht="36.95" customHeight="true" spans="2:7">
      <c r="B20" t="s">
        <v>60</v>
      </c>
      <c r="C20" t="s">
        <v>290</v>
      </c>
      <c r="D20" t="s">
        <v>214</v>
      </c>
      <c r="E20" t="s">
        <v>247</v>
      </c>
      <c r="F20" t="s">
        <v>35</v>
      </c>
      <c r="G20" t="s">
        <v>53</v>
      </c>
    </row>
    <row r="21" ht="36.95" customHeight="true" spans="1:11">
      <c r="A21" t="s">
        <v>56</v>
      </c>
      <c r="B21" t="s">
        <v>63</v>
      </c>
      <c r="C21" t="s">
        <v>57</v>
      </c>
      <c r="F21" t="s">
        <v>25</v>
      </c>
      <c r="G21" t="s">
        <v>53</v>
      </c>
      <c r="H21" t="s">
        <v>54</v>
      </c>
      <c r="I21" t="s">
        <v>55</v>
      </c>
      <c r="K21">
        <v>100363.94</v>
      </c>
    </row>
    <row r="22" ht="36.95" customHeight="true" spans="3:11">
      <c r="C22" t="s">
        <v>58</v>
      </c>
      <c r="G22" t="s">
        <v>59</v>
      </c>
      <c r="K22">
        <f>SUM(K19:K21)</f>
        <v>120927.94</v>
      </c>
    </row>
    <row r="23" ht="36.95" customHeight="true" spans="1:8">
      <c r="A23" t="s">
        <v>60</v>
      </c>
      <c r="B23" t="s">
        <v>67</v>
      </c>
      <c r="C23" t="s">
        <v>213</v>
      </c>
      <c r="D23" t="s">
        <v>227</v>
      </c>
      <c r="E23" t="s">
        <v>248</v>
      </c>
      <c r="F23" t="s">
        <v>25</v>
      </c>
      <c r="G23" t="s">
        <v>62</v>
      </c>
      <c r="H23" t="s">
        <v>54</v>
      </c>
    </row>
    <row r="24" ht="36.95" customHeight="true" spans="1:8">
      <c r="A24" t="s">
        <v>63</v>
      </c>
      <c r="B24" t="s">
        <v>70</v>
      </c>
      <c r="C24" t="s">
        <v>217</v>
      </c>
      <c r="D24" t="s">
        <v>227</v>
      </c>
      <c r="E24" t="s">
        <v>249</v>
      </c>
      <c r="F24" t="s">
        <v>25</v>
      </c>
      <c r="G24" t="s">
        <v>62</v>
      </c>
      <c r="H24" t="s">
        <v>54</v>
      </c>
    </row>
    <row r="25" ht="36.95" customHeight="true" spans="3:7">
      <c r="C25" t="s">
        <v>65</v>
      </c>
      <c r="G25" t="s">
        <v>66</v>
      </c>
    </row>
    <row r="26" ht="36.95" customHeight="true" spans="1:9">
      <c r="A26" t="s">
        <v>67</v>
      </c>
      <c r="B26" t="s">
        <v>73</v>
      </c>
      <c r="C26" t="s">
        <v>291</v>
      </c>
      <c r="F26" t="s">
        <v>25</v>
      </c>
      <c r="G26" t="s">
        <v>69</v>
      </c>
      <c r="H26" t="s">
        <v>54</v>
      </c>
      <c r="I26" t="s">
        <v>55</v>
      </c>
    </row>
    <row r="27" ht="36.95" customHeight="true" spans="1:8">
      <c r="A27" t="s">
        <v>70</v>
      </c>
      <c r="B27" t="s">
        <v>76</v>
      </c>
      <c r="C27" t="s">
        <v>71</v>
      </c>
      <c r="D27" t="s">
        <v>227</v>
      </c>
      <c r="E27" t="s">
        <v>251</v>
      </c>
      <c r="F27" t="s">
        <v>25</v>
      </c>
      <c r="G27" t="s">
        <v>72</v>
      </c>
      <c r="H27" t="s">
        <v>54</v>
      </c>
    </row>
    <row r="28" ht="36.95" customHeight="true" spans="1:7">
      <c r="A28" t="s">
        <v>73</v>
      </c>
      <c r="B28" t="s">
        <v>78</v>
      </c>
      <c r="C28" t="s">
        <v>74</v>
      </c>
      <c r="G28" t="s">
        <v>75</v>
      </c>
    </row>
    <row r="29" ht="36.95" customHeight="true" spans="1:9">
      <c r="A29" t="s">
        <v>76</v>
      </c>
      <c r="B29" t="s">
        <v>81</v>
      </c>
      <c r="C29" t="s">
        <v>77</v>
      </c>
      <c r="F29" t="s">
        <v>35</v>
      </c>
      <c r="G29" t="s">
        <v>53</v>
      </c>
      <c r="H29" t="s">
        <v>54</v>
      </c>
      <c r="I29" t="s">
        <v>55</v>
      </c>
    </row>
    <row r="30" ht="36.95" customHeight="true" spans="1:9">
      <c r="A30" t="s">
        <v>78</v>
      </c>
      <c r="B30" t="s">
        <v>83</v>
      </c>
      <c r="C30" t="s">
        <v>79</v>
      </c>
      <c r="F30" t="s">
        <v>25</v>
      </c>
      <c r="G30" t="s">
        <v>53</v>
      </c>
      <c r="H30" t="s">
        <v>54</v>
      </c>
      <c r="I30" t="s">
        <v>55</v>
      </c>
    </row>
    <row r="31" ht="36.95" customHeight="true" spans="3:7">
      <c r="C31" t="s">
        <v>80</v>
      </c>
      <c r="G31" t="s">
        <v>53</v>
      </c>
    </row>
    <row r="32" ht="36.95" customHeight="true" spans="1:9">
      <c r="A32" t="s">
        <v>81</v>
      </c>
      <c r="B32" t="s">
        <v>86</v>
      </c>
      <c r="C32" t="s">
        <v>82</v>
      </c>
      <c r="F32" t="s">
        <v>35</v>
      </c>
      <c r="G32" t="s">
        <v>53</v>
      </c>
      <c r="H32" t="s">
        <v>54</v>
      </c>
      <c r="I32" t="s">
        <v>55</v>
      </c>
    </row>
    <row r="33" ht="36.95" customHeight="true" spans="1:7">
      <c r="A33" t="s">
        <v>83</v>
      </c>
      <c r="B33" t="s">
        <v>89</v>
      </c>
      <c r="C33" t="s">
        <v>84</v>
      </c>
      <c r="F33" t="s">
        <v>35</v>
      </c>
      <c r="G33" t="s">
        <v>85</v>
      </c>
    </row>
    <row r="34" ht="36.95" customHeight="true" spans="1:8">
      <c r="A34" t="s">
        <v>86</v>
      </c>
      <c r="B34" t="s">
        <v>93</v>
      </c>
      <c r="C34" t="s">
        <v>87</v>
      </c>
      <c r="F34" t="s">
        <v>88</v>
      </c>
      <c r="G34" t="s">
        <v>59</v>
      </c>
      <c r="H34" t="s">
        <v>54</v>
      </c>
    </row>
    <row r="35" ht="36.95" customHeight="true" spans="1:8">
      <c r="A35" t="s">
        <v>89</v>
      </c>
      <c r="B35" t="s">
        <v>95</v>
      </c>
      <c r="C35" t="s">
        <v>90</v>
      </c>
      <c r="F35" t="s">
        <v>88</v>
      </c>
      <c r="G35" t="s">
        <v>59</v>
      </c>
      <c r="H35" t="s">
        <v>54</v>
      </c>
    </row>
    <row r="36" ht="36.95" customHeight="true" spans="3:7">
      <c r="C36" t="s">
        <v>91</v>
      </c>
      <c r="G36" t="s">
        <v>66</v>
      </c>
    </row>
    <row r="37" ht="36.95" customHeight="true" spans="1:1">
      <c r="A37" t="s">
        <v>92</v>
      </c>
    </row>
    <row r="38" ht="36.95" customHeight="true" spans="1:7">
      <c r="A38" t="s">
        <v>93</v>
      </c>
      <c r="B38" t="s">
        <v>97</v>
      </c>
      <c r="C38" t="s">
        <v>94</v>
      </c>
      <c r="F38" t="s">
        <v>25</v>
      </c>
      <c r="G38" t="s">
        <v>26</v>
      </c>
    </row>
    <row r="39" ht="36.95" customHeight="true" spans="1:7">
      <c r="A39" t="s">
        <v>95</v>
      </c>
      <c r="B39" t="s">
        <v>99</v>
      </c>
      <c r="C39" t="s">
        <v>96</v>
      </c>
      <c r="F39" t="s">
        <v>25</v>
      </c>
      <c r="G39" t="s">
        <v>26</v>
      </c>
    </row>
    <row r="40" ht="36.95" customHeight="true" spans="1:7">
      <c r="A40" t="s">
        <v>97</v>
      </c>
      <c r="B40" t="s">
        <v>101</v>
      </c>
      <c r="C40" t="s">
        <v>98</v>
      </c>
      <c r="F40" t="s">
        <v>35</v>
      </c>
      <c r="G40" t="s">
        <v>85</v>
      </c>
    </row>
    <row r="41" ht="36.95" customHeight="true" spans="1:7">
      <c r="A41" t="s">
        <v>99</v>
      </c>
      <c r="B41" t="s">
        <v>103</v>
      </c>
      <c r="C41" t="s">
        <v>100</v>
      </c>
      <c r="F41" t="s">
        <v>35</v>
      </c>
      <c r="G41" t="s">
        <v>85</v>
      </c>
    </row>
    <row r="42" ht="36.95" customHeight="true" spans="1:7">
      <c r="A42" t="s">
        <v>101</v>
      </c>
      <c r="B42" t="s">
        <v>105</v>
      </c>
      <c r="C42" t="s">
        <v>102</v>
      </c>
      <c r="F42" t="s">
        <v>35</v>
      </c>
      <c r="G42" t="s">
        <v>26</v>
      </c>
    </row>
    <row r="43" ht="36.95" customHeight="true" spans="1:7">
      <c r="A43" t="s">
        <v>103</v>
      </c>
      <c r="B43" t="s">
        <v>107</v>
      </c>
      <c r="C43" t="s">
        <v>104</v>
      </c>
      <c r="F43" t="s">
        <v>35</v>
      </c>
      <c r="G43" t="s">
        <v>26</v>
      </c>
    </row>
    <row r="44" ht="36.95" customHeight="true" spans="1:7">
      <c r="A44" t="s">
        <v>105</v>
      </c>
      <c r="B44" t="s">
        <v>109</v>
      </c>
      <c r="C44" t="s">
        <v>106</v>
      </c>
      <c r="F44" t="s">
        <v>35</v>
      </c>
      <c r="G44" t="s">
        <v>85</v>
      </c>
    </row>
    <row r="45" ht="36.95" customHeight="true" spans="1:7">
      <c r="A45" t="s">
        <v>107</v>
      </c>
      <c r="B45" t="s">
        <v>111</v>
      </c>
      <c r="C45" t="s">
        <v>108</v>
      </c>
      <c r="F45" t="s">
        <v>35</v>
      </c>
      <c r="G45" t="s">
        <v>85</v>
      </c>
    </row>
    <row r="46" ht="36.95" customHeight="true" spans="1:7">
      <c r="A46" t="s">
        <v>109</v>
      </c>
      <c r="B46" t="s">
        <v>113</v>
      </c>
      <c r="C46" t="s">
        <v>110</v>
      </c>
      <c r="F46" t="s">
        <v>35</v>
      </c>
      <c r="G46" t="s">
        <v>85</v>
      </c>
    </row>
    <row r="47" ht="36.95" customHeight="true" spans="1:7">
      <c r="A47" t="s">
        <v>111</v>
      </c>
      <c r="B47" t="s">
        <v>115</v>
      </c>
      <c r="C47" t="s">
        <v>112</v>
      </c>
      <c r="F47" t="s">
        <v>35</v>
      </c>
      <c r="G47" t="s">
        <v>85</v>
      </c>
    </row>
    <row r="48" ht="36.95" customHeight="true" spans="1:7">
      <c r="A48" t="s">
        <v>113</v>
      </c>
      <c r="B48" t="s">
        <v>117</v>
      </c>
      <c r="C48" t="s">
        <v>114</v>
      </c>
      <c r="F48" t="s">
        <v>35</v>
      </c>
      <c r="G48" t="s">
        <v>85</v>
      </c>
    </row>
    <row r="49" ht="36.95" customHeight="true" spans="1:7">
      <c r="A49" t="s">
        <v>115</v>
      </c>
      <c r="B49" t="s">
        <v>121</v>
      </c>
      <c r="C49" t="s">
        <v>116</v>
      </c>
      <c r="F49" t="s">
        <v>35</v>
      </c>
      <c r="G49" t="s">
        <v>85</v>
      </c>
    </row>
    <row r="50" ht="36.95" customHeight="true" spans="2:5">
      <c r="B50" t="s">
        <v>123</v>
      </c>
      <c r="C50" t="s">
        <v>222</v>
      </c>
      <c r="D50" t="s">
        <v>214</v>
      </c>
      <c r="E50" t="s">
        <v>223</v>
      </c>
    </row>
    <row r="51" ht="36.95" customHeight="true" spans="1:7">
      <c r="A51" t="s">
        <v>117</v>
      </c>
      <c r="B51" t="s">
        <v>125</v>
      </c>
      <c r="C51" t="s">
        <v>118</v>
      </c>
      <c r="D51" t="s">
        <v>227</v>
      </c>
      <c r="E51" t="s">
        <v>252</v>
      </c>
      <c r="F51" t="s">
        <v>25</v>
      </c>
      <c r="G51" t="s">
        <v>85</v>
      </c>
    </row>
    <row r="52" ht="36.95" customHeight="true" spans="1:7">
      <c r="A52" t="s">
        <v>119</v>
      </c>
      <c r="G52" t="s">
        <v>120</v>
      </c>
    </row>
    <row r="53" ht="36.95" customHeight="true" spans="1:7">
      <c r="A53" t="s">
        <v>121</v>
      </c>
      <c r="B53" t="s">
        <v>127</v>
      </c>
      <c r="C53" t="s">
        <v>122</v>
      </c>
      <c r="F53" t="s">
        <v>35</v>
      </c>
      <c r="G53" t="s">
        <v>120</v>
      </c>
    </row>
    <row r="54" ht="36.95" customHeight="true" spans="1:7">
      <c r="A54" t="s">
        <v>123</v>
      </c>
      <c r="B54" t="s">
        <v>129</v>
      </c>
      <c r="C54" t="s">
        <v>124</v>
      </c>
      <c r="F54" t="s">
        <v>35</v>
      </c>
      <c r="G54" t="s">
        <v>120</v>
      </c>
    </row>
    <row r="55" ht="36.95" customHeight="true" spans="1:7">
      <c r="A55" t="s">
        <v>125</v>
      </c>
      <c r="B55" t="s">
        <v>131</v>
      </c>
      <c r="C55" t="s">
        <v>126</v>
      </c>
      <c r="F55" t="s">
        <v>35</v>
      </c>
      <c r="G55" t="s">
        <v>120</v>
      </c>
    </row>
    <row r="56" ht="36.95" customHeight="true" spans="1:7">
      <c r="A56" t="s">
        <v>127</v>
      </c>
      <c r="B56" t="s">
        <v>133</v>
      </c>
      <c r="C56" t="s">
        <v>128</v>
      </c>
      <c r="F56" t="s">
        <v>35</v>
      </c>
      <c r="G56" t="s">
        <v>120</v>
      </c>
    </row>
    <row r="57" ht="36.95" customHeight="true" spans="1:7">
      <c r="A57" t="s">
        <v>129</v>
      </c>
      <c r="B57" t="s">
        <v>135</v>
      </c>
      <c r="C57" t="s">
        <v>130</v>
      </c>
      <c r="F57" t="s">
        <v>35</v>
      </c>
      <c r="G57" t="s">
        <v>120</v>
      </c>
    </row>
    <row r="58" ht="36.95" customHeight="true" spans="1:7">
      <c r="A58" t="s">
        <v>131</v>
      </c>
      <c r="B58" t="s">
        <v>137</v>
      </c>
      <c r="C58" t="s">
        <v>132</v>
      </c>
      <c r="F58" t="s">
        <v>35</v>
      </c>
      <c r="G58" t="s">
        <v>120</v>
      </c>
    </row>
    <row r="59" ht="36.95" customHeight="true" spans="1:7">
      <c r="A59" t="s">
        <v>133</v>
      </c>
      <c r="B59" t="s">
        <v>139</v>
      </c>
      <c r="C59" t="s">
        <v>134</v>
      </c>
      <c r="F59" t="s">
        <v>35</v>
      </c>
      <c r="G59" t="s">
        <v>120</v>
      </c>
    </row>
    <row r="60" ht="36.95" customHeight="true" spans="1:7">
      <c r="A60" t="s">
        <v>135</v>
      </c>
      <c r="B60" t="s">
        <v>141</v>
      </c>
      <c r="C60" t="s">
        <v>136</v>
      </c>
      <c r="F60" t="s">
        <v>35</v>
      </c>
      <c r="G60" t="s">
        <v>120</v>
      </c>
    </row>
    <row r="61" ht="36.95" customHeight="true" spans="1:7">
      <c r="A61" t="s">
        <v>137</v>
      </c>
      <c r="B61" t="s">
        <v>143</v>
      </c>
      <c r="C61" t="s">
        <v>138</v>
      </c>
      <c r="F61" t="s">
        <v>35</v>
      </c>
      <c r="G61" t="s">
        <v>120</v>
      </c>
    </row>
    <row r="62" ht="36.95" customHeight="true" spans="1:7">
      <c r="A62" t="s">
        <v>139</v>
      </c>
      <c r="B62" t="s">
        <v>145</v>
      </c>
      <c r="C62" t="s">
        <v>140</v>
      </c>
      <c r="F62" t="s">
        <v>35</v>
      </c>
      <c r="G62" t="s">
        <v>120</v>
      </c>
    </row>
    <row r="63" ht="36.95" customHeight="true" spans="1:7">
      <c r="A63" t="s">
        <v>141</v>
      </c>
      <c r="B63" t="s">
        <v>147</v>
      </c>
      <c r="C63" t="s">
        <v>142</v>
      </c>
      <c r="F63" t="s">
        <v>35</v>
      </c>
      <c r="G63" t="s">
        <v>120</v>
      </c>
    </row>
    <row r="64" ht="36.95" customHeight="true" spans="1:7">
      <c r="A64" t="s">
        <v>143</v>
      </c>
      <c r="B64" t="s">
        <v>151</v>
      </c>
      <c r="C64" t="s">
        <v>144</v>
      </c>
      <c r="F64" t="s">
        <v>35</v>
      </c>
      <c r="G64" t="s">
        <v>120</v>
      </c>
    </row>
    <row r="65" ht="36.95" customHeight="true" spans="1:7">
      <c r="A65" t="s">
        <v>145</v>
      </c>
      <c r="B65" t="s">
        <v>153</v>
      </c>
      <c r="C65" t="s">
        <v>146</v>
      </c>
      <c r="F65" t="s">
        <v>35</v>
      </c>
      <c r="G65" t="s">
        <v>120</v>
      </c>
    </row>
    <row r="66" ht="36.95" customHeight="true" spans="1:7">
      <c r="A66" t="s">
        <v>147</v>
      </c>
      <c r="B66" t="s">
        <v>155</v>
      </c>
      <c r="C66" t="s">
        <v>148</v>
      </c>
      <c r="F66" t="s">
        <v>35</v>
      </c>
      <c r="G66" t="s">
        <v>120</v>
      </c>
    </row>
    <row r="67" ht="36.95" customHeight="true" spans="1:7">
      <c r="A67" t="s">
        <v>149</v>
      </c>
      <c r="G67" t="s">
        <v>150</v>
      </c>
    </row>
    <row r="68" ht="36.95" customHeight="true" spans="1:7">
      <c r="A68" t="s">
        <v>151</v>
      </c>
      <c r="B68" t="s">
        <v>157</v>
      </c>
      <c r="C68" t="s">
        <v>152</v>
      </c>
      <c r="F68" t="s">
        <v>35</v>
      </c>
      <c r="G68" t="s">
        <v>150</v>
      </c>
    </row>
    <row r="69" ht="36.95" customHeight="true" spans="1:7">
      <c r="A69" t="s">
        <v>153</v>
      </c>
      <c r="B69" t="s">
        <v>159</v>
      </c>
      <c r="C69" t="s">
        <v>154</v>
      </c>
      <c r="F69" t="s">
        <v>35</v>
      </c>
      <c r="G69" t="s">
        <v>150</v>
      </c>
    </row>
    <row r="70" ht="36.95" customHeight="true" spans="1:7">
      <c r="A70" t="s">
        <v>155</v>
      </c>
      <c r="B70" t="s">
        <v>161</v>
      </c>
      <c r="C70" t="s">
        <v>156</v>
      </c>
      <c r="F70" t="s">
        <v>35</v>
      </c>
      <c r="G70" t="s">
        <v>150</v>
      </c>
    </row>
    <row r="71" ht="36.95" customHeight="true" spans="1:7">
      <c r="A71" t="s">
        <v>157</v>
      </c>
      <c r="B71" t="s">
        <v>163</v>
      </c>
      <c r="C71" t="s">
        <v>158</v>
      </c>
      <c r="F71" t="s">
        <v>35</v>
      </c>
      <c r="G71" t="s">
        <v>150</v>
      </c>
    </row>
    <row r="72" ht="36.95" customHeight="true" spans="1:7">
      <c r="A72" t="s">
        <v>159</v>
      </c>
      <c r="B72" t="s">
        <v>165</v>
      </c>
      <c r="C72" t="s">
        <v>160</v>
      </c>
      <c r="F72" t="s">
        <v>35</v>
      </c>
      <c r="G72" t="s">
        <v>150</v>
      </c>
    </row>
    <row r="73" ht="36.95" customHeight="true" spans="1:7">
      <c r="A73" t="s">
        <v>161</v>
      </c>
      <c r="B73" t="s">
        <v>167</v>
      </c>
      <c r="C73" t="s">
        <v>162</v>
      </c>
      <c r="F73" t="s">
        <v>35</v>
      </c>
      <c r="G73" t="s">
        <v>150</v>
      </c>
    </row>
    <row r="74" ht="36.95" customHeight="true" spans="1:7">
      <c r="A74" t="s">
        <v>163</v>
      </c>
      <c r="B74" t="s">
        <v>169</v>
      </c>
      <c r="C74" t="s">
        <v>164</v>
      </c>
      <c r="F74" t="s">
        <v>35</v>
      </c>
      <c r="G74" t="s">
        <v>150</v>
      </c>
    </row>
    <row r="75" ht="36.95" customHeight="true" spans="1:7">
      <c r="A75" t="s">
        <v>165</v>
      </c>
      <c r="B75" t="s">
        <v>171</v>
      </c>
      <c r="C75" t="s">
        <v>166</v>
      </c>
      <c r="F75" t="s">
        <v>35</v>
      </c>
      <c r="G75" t="s">
        <v>150</v>
      </c>
    </row>
    <row r="76" ht="36.95" customHeight="true" spans="1:7">
      <c r="A76" t="s">
        <v>167</v>
      </c>
      <c r="B76" t="s">
        <v>173</v>
      </c>
      <c r="C76" t="s">
        <v>168</v>
      </c>
      <c r="F76" t="s">
        <v>35</v>
      </c>
      <c r="G76" t="s">
        <v>150</v>
      </c>
    </row>
    <row r="77" ht="36.95" customHeight="true" spans="1:7">
      <c r="A77" t="s">
        <v>169</v>
      </c>
      <c r="B77" t="s">
        <v>175</v>
      </c>
      <c r="C77" t="s">
        <v>170</v>
      </c>
      <c r="F77" t="s">
        <v>35</v>
      </c>
      <c r="G77" t="s">
        <v>150</v>
      </c>
    </row>
    <row r="78" ht="36.95" customHeight="true" spans="1:7">
      <c r="A78" t="s">
        <v>171</v>
      </c>
      <c r="B78" t="s">
        <v>177</v>
      </c>
      <c r="C78" t="s">
        <v>172</v>
      </c>
      <c r="F78" t="s">
        <v>35</v>
      </c>
      <c r="G78" t="s">
        <v>150</v>
      </c>
    </row>
    <row r="79" ht="36.95" customHeight="true" spans="1:7">
      <c r="A79" t="s">
        <v>173</v>
      </c>
      <c r="B79" t="s">
        <v>179</v>
      </c>
      <c r="C79" t="s">
        <v>174</v>
      </c>
      <c r="F79" t="s">
        <v>35</v>
      </c>
      <c r="G79" t="s">
        <v>150</v>
      </c>
    </row>
    <row r="80" ht="36.95" customHeight="true" spans="1:7">
      <c r="A80" t="s">
        <v>175</v>
      </c>
      <c r="B80" t="s">
        <v>181</v>
      </c>
      <c r="C80" t="s">
        <v>176</v>
      </c>
      <c r="F80" t="s">
        <v>35</v>
      </c>
      <c r="G80" t="s">
        <v>150</v>
      </c>
    </row>
    <row r="81" ht="36.95" customHeight="true" spans="1:7">
      <c r="A81" t="s">
        <v>177</v>
      </c>
      <c r="B81" t="s">
        <v>265</v>
      </c>
      <c r="C81" t="s">
        <v>178</v>
      </c>
      <c r="F81" t="s">
        <v>35</v>
      </c>
      <c r="G81" t="s">
        <v>150</v>
      </c>
    </row>
    <row r="82" ht="36.95" customHeight="true" spans="1:7">
      <c r="A82" t="s">
        <v>179</v>
      </c>
      <c r="B82" t="s">
        <v>184</v>
      </c>
      <c r="C82" t="s">
        <v>180</v>
      </c>
      <c r="F82" t="s">
        <v>35</v>
      </c>
      <c r="G82" t="s">
        <v>150</v>
      </c>
    </row>
    <row r="83" ht="36.95" customHeight="true" spans="1:7">
      <c r="A83" t="s">
        <v>265</v>
      </c>
      <c r="B83" t="s">
        <v>187</v>
      </c>
      <c r="C83" t="s">
        <v>182</v>
      </c>
      <c r="F83" t="s">
        <v>35</v>
      </c>
      <c r="G83" t="s">
        <v>150</v>
      </c>
    </row>
    <row r="84" ht="36.95" customHeight="true" spans="1:6">
      <c r="A84" t="s">
        <v>183</v>
      </c>
      <c r="F84" t="s">
        <v>35</v>
      </c>
    </row>
    <row r="85" ht="36.95" customHeight="true" spans="1:10">
      <c r="A85" t="s">
        <v>184</v>
      </c>
      <c r="B85" t="s">
        <v>189</v>
      </c>
      <c r="C85" t="s">
        <v>226</v>
      </c>
      <c r="D85" t="s">
        <v>227</v>
      </c>
      <c r="F85" t="s">
        <v>35</v>
      </c>
      <c r="G85" t="s">
        <v>186</v>
      </c>
      <c r="J85" t="s">
        <v>228</v>
      </c>
    </row>
    <row r="86" ht="36.95" customHeight="true" spans="1:10">
      <c r="A86" t="s">
        <v>187</v>
      </c>
      <c r="B86" t="s">
        <v>191</v>
      </c>
      <c r="C86" t="s">
        <v>229</v>
      </c>
      <c r="D86" t="s">
        <v>227</v>
      </c>
      <c r="F86" t="s">
        <v>35</v>
      </c>
      <c r="G86" t="s">
        <v>186</v>
      </c>
      <c r="J86" t="s">
        <v>230</v>
      </c>
    </row>
    <row r="87" ht="36.95" customHeight="true" spans="1:10">
      <c r="A87" t="s">
        <v>189</v>
      </c>
      <c r="B87" t="s">
        <v>194</v>
      </c>
      <c r="C87" t="s">
        <v>231</v>
      </c>
      <c r="D87" t="s">
        <v>227</v>
      </c>
      <c r="F87" t="s">
        <v>35</v>
      </c>
      <c r="G87" t="s">
        <v>186</v>
      </c>
      <c r="J87" t="s">
        <v>232</v>
      </c>
    </row>
    <row r="88" ht="36.95" customHeight="true" spans="1:10">
      <c r="A88" t="s">
        <v>191</v>
      </c>
      <c r="B88" t="s">
        <v>197</v>
      </c>
      <c r="C88" t="s">
        <v>233</v>
      </c>
      <c r="D88" t="s">
        <v>227</v>
      </c>
      <c r="F88" t="s">
        <v>35</v>
      </c>
      <c r="G88" t="s">
        <v>186</v>
      </c>
      <c r="J88" t="s">
        <v>234</v>
      </c>
    </row>
    <row r="89" ht="36.95" customHeight="true" spans="2:7">
      <c r="B89" t="s">
        <v>199</v>
      </c>
      <c r="C89" t="s">
        <v>235</v>
      </c>
      <c r="D89" t="s">
        <v>214</v>
      </c>
      <c r="F89" t="s">
        <v>35</v>
      </c>
      <c r="G89" t="s">
        <v>186</v>
      </c>
    </row>
    <row r="90" ht="36.95" customHeight="true" spans="2:7">
      <c r="B90" t="s">
        <v>201</v>
      </c>
      <c r="C90" t="s">
        <v>236</v>
      </c>
      <c r="D90" t="s">
        <v>214</v>
      </c>
      <c r="F90" t="s">
        <v>35</v>
      </c>
      <c r="G90" t="s">
        <v>186</v>
      </c>
    </row>
    <row r="91" ht="36.95" customHeight="true" spans="2:7">
      <c r="B91" t="s">
        <v>203</v>
      </c>
      <c r="C91" t="s">
        <v>237</v>
      </c>
      <c r="D91" t="s">
        <v>214</v>
      </c>
      <c r="F91" t="s">
        <v>35</v>
      </c>
      <c r="G91" t="s">
        <v>186</v>
      </c>
    </row>
    <row r="92" ht="36.95" customHeight="true" spans="1:10">
      <c r="A92" t="s">
        <v>193</v>
      </c>
      <c r="J92" t="s">
        <v>238</v>
      </c>
    </row>
    <row r="93" ht="36.95" customHeight="true" spans="1:10">
      <c r="A93" t="s">
        <v>194</v>
      </c>
      <c r="B93" t="s">
        <v>205</v>
      </c>
      <c r="C93" t="s">
        <v>195</v>
      </c>
      <c r="F93" t="s">
        <v>35</v>
      </c>
      <c r="G93" t="s">
        <v>196</v>
      </c>
      <c r="J93" t="s">
        <v>239</v>
      </c>
    </row>
    <row r="94" ht="36.95" customHeight="true" spans="2:7">
      <c r="B94" t="s">
        <v>271</v>
      </c>
      <c r="C94" t="s">
        <v>292</v>
      </c>
      <c r="D94" t="s">
        <v>214</v>
      </c>
      <c r="E94" t="s">
        <v>276</v>
      </c>
      <c r="F94" t="s">
        <v>35</v>
      </c>
      <c r="G94" t="s">
        <v>196</v>
      </c>
    </row>
    <row r="95" ht="36.95" customHeight="true" spans="1:10">
      <c r="A95" t="s">
        <v>197</v>
      </c>
      <c r="B95" t="s">
        <v>272</v>
      </c>
      <c r="C95" t="s">
        <v>198</v>
      </c>
      <c r="G95" t="s">
        <v>196</v>
      </c>
      <c r="J95" t="s">
        <v>240</v>
      </c>
    </row>
    <row r="96" ht="36.95" customHeight="true" spans="1:7">
      <c r="A96" t="s">
        <v>199</v>
      </c>
      <c r="B96" t="s">
        <v>274</v>
      </c>
      <c r="C96" t="s">
        <v>200</v>
      </c>
      <c r="F96" t="s">
        <v>35</v>
      </c>
      <c r="G96" t="s">
        <v>53</v>
      </c>
    </row>
    <row r="97" ht="36.95" customHeight="true" spans="1:7">
      <c r="A97" t="s">
        <v>201</v>
      </c>
      <c r="B97" t="s">
        <v>277</v>
      </c>
      <c r="C97" t="s">
        <v>202</v>
      </c>
      <c r="F97" t="s">
        <v>35</v>
      </c>
      <c r="G97" t="s">
        <v>53</v>
      </c>
    </row>
    <row r="98" ht="36.95" customHeight="true" spans="1:7">
      <c r="A98" t="s">
        <v>203</v>
      </c>
      <c r="B98" t="s">
        <v>278</v>
      </c>
      <c r="C98" t="s">
        <v>204</v>
      </c>
      <c r="F98" t="s">
        <v>35</v>
      </c>
      <c r="G98" t="s">
        <v>39</v>
      </c>
    </row>
    <row r="99" ht="36.95" customHeight="true" spans="1:7">
      <c r="A99" t="s">
        <v>205</v>
      </c>
      <c r="B99" t="s">
        <v>279</v>
      </c>
      <c r="C99" t="s">
        <v>206</v>
      </c>
      <c r="F99" t="s">
        <v>35</v>
      </c>
      <c r="G99" t="s">
        <v>186</v>
      </c>
    </row>
    <row r="100" ht="36.95" customHeight="true" spans="1:1">
      <c r="A100" t="s">
        <v>207</v>
      </c>
    </row>
    <row r="101" ht="36.95" customHeight="true" spans="3:7">
      <c r="C101" t="s">
        <v>208</v>
      </c>
      <c r="G101" t="s">
        <v>209</v>
      </c>
    </row>
  </sheetData>
  <mergeCells count="1">
    <mergeCell ref="A1:I1"/>
  </mergeCells>
  <pageMargins left="0.75" right="0.55" top="0.79" bottom="0.98" header="0.51" footer="0.51"/>
  <pageSetup paperSize="9" scale="48" fitToHeight="0" orientation="portrait" blackAndWhite="true" useFirstPageNumber="true"/>
  <headerFooter alignWithMargins="0">
    <oddFooter>&amp;C第 &amp;P 页</oddFooter>
    <evenFooter>&amp;L—&amp;P—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26"/>
  <sheetViews>
    <sheetView showZeros="0" workbookViewId="0">
      <selection activeCell="B26" sqref="B26"/>
    </sheetView>
  </sheetViews>
  <sheetFormatPr defaultColWidth="9" defaultRowHeight="15.75" outlineLevelCol="1"/>
  <cols>
    <col min="1" max="1" width="6.375" customWidth="true"/>
    <col min="2" max="2" width="96" customWidth="true"/>
  </cols>
  <sheetData>
    <row r="1" ht="24" spans="1:1">
      <c r="A1" t="s">
        <v>293</v>
      </c>
    </row>
    <row r="3" ht="24.95" customHeight="true" spans="2:2">
      <c r="B3" t="s">
        <v>294</v>
      </c>
    </row>
    <row r="4" ht="24.95" customHeight="true" spans="2:2">
      <c r="B4" t="s">
        <v>295</v>
      </c>
    </row>
    <row r="5" ht="24.95" customHeight="true" spans="2:2">
      <c r="B5" s="22" t="s">
        <v>296</v>
      </c>
    </row>
    <row r="6" ht="24.95" customHeight="true" spans="2:2">
      <c r="B6" t="s">
        <v>297</v>
      </c>
    </row>
    <row r="7" ht="24.95" customHeight="true" spans="2:2">
      <c r="B7" s="25" t="s">
        <v>298</v>
      </c>
    </row>
    <row r="8" ht="24.95" customHeight="true" spans="2:2">
      <c r="B8" s="22" t="s">
        <v>299</v>
      </c>
    </row>
    <row r="9" ht="24.95" customHeight="true" spans="2:2">
      <c r="B9" t="s">
        <v>300</v>
      </c>
    </row>
    <row r="10" ht="24.95" customHeight="true" spans="2:2">
      <c r="B10" s="22" t="s">
        <v>301</v>
      </c>
    </row>
    <row r="11" ht="24.95" customHeight="true" spans="2:2">
      <c r="B11" s="25" t="s">
        <v>302</v>
      </c>
    </row>
    <row r="12" ht="24.95" customHeight="true" spans="2:2">
      <c r="B12" s="22" t="s">
        <v>303</v>
      </c>
    </row>
    <row r="13" ht="24.95" customHeight="true" spans="2:2">
      <c r="B13" t="s">
        <v>304</v>
      </c>
    </row>
    <row r="14" ht="24.95" customHeight="true" spans="2:2">
      <c r="B14" t="s">
        <v>305</v>
      </c>
    </row>
    <row r="15" ht="24.95" customHeight="true" spans="2:2">
      <c r="B15" s="22" t="s">
        <v>306</v>
      </c>
    </row>
    <row r="16" ht="24.95" customHeight="true" spans="2:2">
      <c r="B16" s="22" t="s">
        <v>307</v>
      </c>
    </row>
    <row r="17" ht="24.95" customHeight="true" spans="2:2">
      <c r="B17" s="22" t="s">
        <v>308</v>
      </c>
    </row>
    <row r="18" ht="24.95" customHeight="true" spans="2:2">
      <c r="B18" s="22" t="s">
        <v>309</v>
      </c>
    </row>
    <row r="19" ht="24.95" customHeight="true" spans="2:2">
      <c r="B19" t="s">
        <v>310</v>
      </c>
    </row>
    <row r="20" ht="24.95" customHeight="true" spans="2:2">
      <c r="B20" s="22" t="s">
        <v>311</v>
      </c>
    </row>
    <row r="21" ht="24.95" customHeight="true" spans="2:2">
      <c r="B21" s="22" t="s">
        <v>312</v>
      </c>
    </row>
    <row r="22" ht="24.95" customHeight="true" spans="2:2">
      <c r="B22" t="s">
        <v>313</v>
      </c>
    </row>
    <row r="23" ht="24.95" customHeight="true" spans="2:2">
      <c r="B23" t="s">
        <v>314</v>
      </c>
    </row>
    <row r="24" ht="24.95" customHeight="true" spans="2:2">
      <c r="B24" t="s">
        <v>315</v>
      </c>
    </row>
    <row r="25" ht="24.95" customHeight="true" spans="2:2">
      <c r="B25" t="s">
        <v>316</v>
      </c>
    </row>
    <row r="26" ht="48" customHeight="true" spans="2:2">
      <c r="B26" s="3"/>
    </row>
  </sheetData>
  <mergeCells count="1">
    <mergeCell ref="A1:B1"/>
  </mergeCells>
  <printOptions horizontalCentered="true"/>
  <pageMargins left="0.75" right="0.75" top="1" bottom="1" header="0.51" footer="0.51"/>
  <pageSetup paperSize="9" scale="7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72"/>
  <sheetViews>
    <sheetView showGridLines="0" showZeros="0" view="pageBreakPreview" zoomScaleNormal="100" zoomScaleSheetLayoutView="100" workbookViewId="0">
      <selection activeCell="A7" sqref="A7"/>
    </sheetView>
  </sheetViews>
  <sheetFormatPr defaultColWidth="9" defaultRowHeight="15.75" outlineLevelCol="1"/>
  <cols>
    <col min="1" max="1" width="61.25" customWidth="true"/>
    <col min="2" max="2" width="23.75" customWidth="true"/>
    <col min="3" max="3" width="12.625"/>
    <col min="5" max="6" width="8.625" customWidth="true"/>
    <col min="236" max="236" width="43.75" customWidth="true"/>
    <col min="237" max="239" width="13.75" customWidth="true"/>
    <col min="240" max="240" width="12.75" customWidth="true"/>
  </cols>
  <sheetData>
    <row r="1" spans="2:2">
      <c r="B1" s="4" t="s">
        <v>317</v>
      </c>
    </row>
    <row r="2" ht="26.1" customHeight="true" spans="1:2">
      <c r="A2" s="5" t="s">
        <v>318</v>
      </c>
      <c r="B2" s="6"/>
    </row>
    <row r="3" ht="17.25" customHeight="true" spans="2:2">
      <c r="B3" s="4" t="s">
        <v>319</v>
      </c>
    </row>
    <row r="4" ht="18" customHeight="true" spans="1:2">
      <c r="A4" s="8" t="s">
        <v>320</v>
      </c>
      <c r="B4" s="8" t="s">
        <v>321</v>
      </c>
    </row>
    <row r="5" ht="18" customHeight="true" spans="1:2">
      <c r="A5" s="8" t="s">
        <v>322</v>
      </c>
      <c r="B5" s="8">
        <v>322145</v>
      </c>
    </row>
    <row r="6" ht="18" customHeight="true" spans="1:2">
      <c r="A6" s="8" t="s">
        <v>323</v>
      </c>
      <c r="B6" s="8">
        <v>185113</v>
      </c>
    </row>
    <row r="7" ht="18" customHeight="true" spans="1:2">
      <c r="A7" s="8" t="s">
        <v>324</v>
      </c>
      <c r="B7" s="8">
        <v>114770</v>
      </c>
    </row>
    <row r="8" ht="18" customHeight="true" spans="1:2">
      <c r="A8" s="8" t="s">
        <v>325</v>
      </c>
      <c r="B8" s="8">
        <v>24598</v>
      </c>
    </row>
    <row r="9" ht="18" customHeight="true" spans="1:2">
      <c r="A9" s="8" t="s">
        <v>326</v>
      </c>
      <c r="B9" s="8">
        <v>5955</v>
      </c>
    </row>
    <row r="10" ht="18" customHeight="true" spans="1:2">
      <c r="A10" s="8" t="s">
        <v>327</v>
      </c>
      <c r="B10" s="8">
        <v>31829</v>
      </c>
    </row>
    <row r="11" ht="18" customHeight="true" spans="1:2">
      <c r="A11" s="8" t="s">
        <v>328</v>
      </c>
      <c r="B11" s="8">
        <v>492</v>
      </c>
    </row>
    <row r="12" ht="18" customHeight="true" spans="1:2">
      <c r="A12" s="8" t="s">
        <v>329</v>
      </c>
      <c r="B12" s="8">
        <v>5141</v>
      </c>
    </row>
    <row r="13" ht="18" customHeight="true" spans="1:2">
      <c r="A13" s="8" t="s">
        <v>330</v>
      </c>
      <c r="B13" s="8">
        <v>5223</v>
      </c>
    </row>
    <row r="14" ht="18" customHeight="true" spans="1:2">
      <c r="A14" s="8" t="s">
        <v>331</v>
      </c>
      <c r="B14" s="8">
        <v>1452</v>
      </c>
    </row>
    <row r="15" ht="18" customHeight="true" spans="1:2">
      <c r="A15" s="8" t="s">
        <v>332</v>
      </c>
      <c r="B15" s="8">
        <v>4555</v>
      </c>
    </row>
    <row r="16" ht="18" customHeight="true" spans="1:2">
      <c r="A16" s="8" t="s">
        <v>333</v>
      </c>
      <c r="B16" s="8">
        <v>11112</v>
      </c>
    </row>
    <row r="17" ht="18" customHeight="true" spans="1:2">
      <c r="A17" s="8" t="s">
        <v>334</v>
      </c>
      <c r="B17" s="8">
        <v>1642</v>
      </c>
    </row>
    <row r="18" ht="18" customHeight="true" spans="1:2">
      <c r="A18" s="8" t="s">
        <v>335</v>
      </c>
      <c r="B18" s="8">
        <v>12251</v>
      </c>
    </row>
    <row r="19" ht="18" customHeight="true" spans="1:2">
      <c r="A19" s="8" t="s">
        <v>336</v>
      </c>
      <c r="B19" s="8">
        <v>10520</v>
      </c>
    </row>
    <row r="20" ht="18" customHeight="true" spans="1:2">
      <c r="A20" s="8" t="s">
        <v>337</v>
      </c>
      <c r="B20" s="8">
        <v>70343</v>
      </c>
    </row>
    <row r="21" ht="18" customHeight="true" spans="1:2">
      <c r="A21" s="8" t="s">
        <v>338</v>
      </c>
      <c r="B21" s="8">
        <v>5204</v>
      </c>
    </row>
    <row r="22" ht="18" customHeight="true" spans="1:2">
      <c r="A22" s="8" t="s">
        <v>339</v>
      </c>
      <c r="B22" s="8">
        <v>400</v>
      </c>
    </row>
    <row r="23" ht="18" customHeight="true" spans="1:2">
      <c r="A23" s="8" t="s">
        <v>340</v>
      </c>
      <c r="B23" s="8">
        <v>2400</v>
      </c>
    </row>
    <row r="24" ht="18" customHeight="true" spans="1:2">
      <c r="A24" s="8" t="s">
        <v>341</v>
      </c>
      <c r="B24" s="8">
        <v>500</v>
      </c>
    </row>
    <row r="25" ht="18" customHeight="true" spans="1:2">
      <c r="A25" s="8" t="s">
        <v>342</v>
      </c>
      <c r="B25" s="8">
        <v>1100</v>
      </c>
    </row>
    <row r="26" ht="18" customHeight="true" spans="1:2">
      <c r="A26" s="8" t="s">
        <v>343</v>
      </c>
      <c r="B26" s="8">
        <v>59</v>
      </c>
    </row>
    <row r="27" ht="18" customHeight="true" spans="1:2">
      <c r="A27" s="8" t="s">
        <v>344</v>
      </c>
      <c r="B27" s="8">
        <v>228</v>
      </c>
    </row>
    <row r="28" ht="18" customHeight="true" spans="1:2">
      <c r="A28" s="8" t="s">
        <v>345</v>
      </c>
      <c r="B28" s="8">
        <v>52</v>
      </c>
    </row>
    <row r="29" ht="18" customHeight="true" spans="1:2">
      <c r="A29" s="8" t="s">
        <v>346</v>
      </c>
      <c r="B29" s="8">
        <v>13</v>
      </c>
    </row>
    <row r="30" ht="18" customHeight="true" spans="1:2">
      <c r="A30" s="8" t="s">
        <v>347</v>
      </c>
      <c r="B30" s="8">
        <v>193</v>
      </c>
    </row>
    <row r="31" ht="18" customHeight="true" spans="1:2">
      <c r="A31" s="8" t="s">
        <v>348</v>
      </c>
      <c r="B31" s="8">
        <v>259</v>
      </c>
    </row>
    <row r="32" ht="18" customHeight="true" spans="1:2">
      <c r="A32" s="8" t="s">
        <v>349</v>
      </c>
      <c r="B32" s="8">
        <v>6021</v>
      </c>
    </row>
    <row r="33" ht="18" customHeight="true" spans="1:2">
      <c r="A33" s="8" t="s">
        <v>350</v>
      </c>
      <c r="B33" s="8">
        <v>350</v>
      </c>
    </row>
    <row r="34" ht="18" customHeight="true" spans="1:2">
      <c r="A34" s="8" t="s">
        <v>351</v>
      </c>
      <c r="B34" s="8">
        <v>21</v>
      </c>
    </row>
    <row r="35" ht="18" customHeight="true" spans="1:2">
      <c r="A35" s="8" t="s">
        <v>352</v>
      </c>
      <c r="B35" s="8">
        <v>206</v>
      </c>
    </row>
    <row r="36" ht="18" customHeight="true" spans="1:2">
      <c r="A36" s="8" t="s">
        <v>353</v>
      </c>
      <c r="B36" s="8">
        <v>9</v>
      </c>
    </row>
    <row r="37" ht="18" customHeight="true" spans="1:2">
      <c r="A37" s="8" t="s">
        <v>354</v>
      </c>
      <c r="B37" s="8">
        <v>397</v>
      </c>
    </row>
    <row r="38" ht="18" customHeight="true" spans="1:2">
      <c r="A38" s="8" t="s">
        <v>355</v>
      </c>
      <c r="B38" s="8">
        <v>2000</v>
      </c>
    </row>
    <row r="39" ht="18" customHeight="true" spans="1:2">
      <c r="A39" s="8" t="s">
        <v>356</v>
      </c>
      <c r="B39" s="8">
        <v>900</v>
      </c>
    </row>
    <row r="40" ht="18" customHeight="true" spans="1:2">
      <c r="A40" s="8" t="s">
        <v>357</v>
      </c>
      <c r="B40" s="8">
        <v>1100</v>
      </c>
    </row>
    <row r="41" ht="18" customHeight="true" spans="1:2">
      <c r="A41" s="8" t="s">
        <v>358</v>
      </c>
      <c r="B41" s="8">
        <v>1</v>
      </c>
    </row>
    <row r="42" ht="18" customHeight="true" spans="1:2">
      <c r="A42" s="8" t="s">
        <v>359</v>
      </c>
      <c r="B42" s="8">
        <v>10</v>
      </c>
    </row>
    <row r="43" ht="18" customHeight="true" spans="1:2">
      <c r="A43" s="8" t="s">
        <v>360</v>
      </c>
      <c r="B43" s="8">
        <v>8</v>
      </c>
    </row>
    <row r="44" ht="18" customHeight="true" spans="1:2">
      <c r="A44" s="8" t="s">
        <v>361</v>
      </c>
      <c r="B44" s="8">
        <v>2</v>
      </c>
    </row>
    <row r="45" ht="18" customHeight="true" spans="1:2">
      <c r="A45" s="8" t="s">
        <v>362</v>
      </c>
      <c r="B45" s="8">
        <v>744</v>
      </c>
    </row>
    <row r="46" ht="18" customHeight="true" spans="1:2">
      <c r="A46" s="8" t="s">
        <v>363</v>
      </c>
      <c r="B46" s="8">
        <v>235</v>
      </c>
    </row>
    <row r="47" ht="18" customHeight="true" spans="1:2">
      <c r="A47" s="8" t="s">
        <v>364</v>
      </c>
      <c r="B47" s="8">
        <v>6</v>
      </c>
    </row>
    <row r="48" ht="18" customHeight="true" spans="1:2">
      <c r="A48" s="8" t="s">
        <v>365</v>
      </c>
      <c r="B48" s="8">
        <v>32</v>
      </c>
    </row>
    <row r="49" ht="18" customHeight="true" spans="1:2">
      <c r="A49" s="8" t="s">
        <v>366</v>
      </c>
      <c r="B49" s="8">
        <v>1442</v>
      </c>
    </row>
    <row r="50" ht="18" customHeight="true" spans="1:2">
      <c r="A50" s="8" t="s">
        <v>367</v>
      </c>
      <c r="B50" s="8">
        <v>600</v>
      </c>
    </row>
    <row r="51" ht="18" customHeight="true" spans="1:2">
      <c r="A51" s="8" t="s">
        <v>368</v>
      </c>
      <c r="B51" s="8">
        <v>2</v>
      </c>
    </row>
    <row r="52" ht="18" customHeight="true" spans="1:2">
      <c r="A52" s="8" t="s">
        <v>369</v>
      </c>
      <c r="B52" s="8">
        <v>28</v>
      </c>
    </row>
    <row r="53" ht="18" customHeight="true" spans="1:2">
      <c r="A53" s="8" t="s">
        <v>370</v>
      </c>
      <c r="B53" s="8">
        <v>83</v>
      </c>
    </row>
    <row r="54" ht="18" customHeight="true" spans="1:2">
      <c r="A54" s="8" t="s">
        <v>371</v>
      </c>
      <c r="B54" s="8">
        <v>729</v>
      </c>
    </row>
    <row r="55" ht="18" customHeight="true" spans="1:2">
      <c r="A55" s="8" t="s">
        <v>372</v>
      </c>
      <c r="B55" s="8">
        <v>22000</v>
      </c>
    </row>
    <row r="56" ht="18" customHeight="true" spans="1:2">
      <c r="A56" s="8" t="s">
        <v>373</v>
      </c>
      <c r="B56" s="8">
        <v>22000</v>
      </c>
    </row>
    <row r="57" ht="18" customHeight="true" spans="1:2">
      <c r="A57" s="8" t="s">
        <v>374</v>
      </c>
      <c r="B57" s="8">
        <v>520</v>
      </c>
    </row>
    <row r="58" ht="18" customHeight="true" spans="1:2">
      <c r="A58" s="8" t="s">
        <v>375</v>
      </c>
      <c r="B58" s="8">
        <v>35156</v>
      </c>
    </row>
    <row r="59" ht="18" customHeight="true" spans="1:2">
      <c r="A59" s="8" t="s">
        <v>376</v>
      </c>
      <c r="B59" s="8">
        <v>35156</v>
      </c>
    </row>
    <row r="60" ht="18" customHeight="true" spans="1:2">
      <c r="A60" s="8" t="s">
        <v>377</v>
      </c>
      <c r="B60" s="8">
        <v>110760</v>
      </c>
    </row>
    <row r="61" ht="18" customHeight="true" spans="1:2">
      <c r="A61" s="8" t="s">
        <v>378</v>
      </c>
      <c r="B61" s="8">
        <v>110372</v>
      </c>
    </row>
    <row r="62" ht="18" customHeight="true" spans="1:2">
      <c r="A62" s="8" t="s">
        <v>379</v>
      </c>
      <c r="B62" s="8">
        <v>6642</v>
      </c>
    </row>
    <row r="63" ht="18" customHeight="true" spans="1:2">
      <c r="A63" s="8" t="s">
        <v>380</v>
      </c>
      <c r="B63" s="8">
        <v>47605</v>
      </c>
    </row>
    <row r="64" ht="18" customHeight="true" spans="1:2">
      <c r="A64" s="8" t="s">
        <v>381</v>
      </c>
      <c r="B64" s="8">
        <v>56125</v>
      </c>
    </row>
    <row r="65" ht="18" customHeight="true" spans="1:2">
      <c r="A65" s="8" t="s">
        <v>382</v>
      </c>
      <c r="B65" s="8"/>
    </row>
    <row r="66" ht="18" customHeight="true" spans="1:2">
      <c r="A66" s="8" t="s">
        <v>383</v>
      </c>
      <c r="B66" s="8"/>
    </row>
    <row r="67" ht="18" customHeight="true" spans="1:2">
      <c r="A67" s="8" t="s">
        <v>384</v>
      </c>
      <c r="B67" s="8"/>
    </row>
    <row r="68" ht="18" customHeight="true" spans="1:2">
      <c r="A68" s="8" t="s">
        <v>385</v>
      </c>
      <c r="B68" s="8"/>
    </row>
    <row r="69" ht="18" customHeight="true" spans="1:2">
      <c r="A69" s="8" t="s">
        <v>386</v>
      </c>
      <c r="B69" s="8"/>
    </row>
    <row r="70" ht="18" customHeight="true" spans="1:2">
      <c r="A70" s="8" t="s">
        <v>387</v>
      </c>
      <c r="B70" s="8"/>
    </row>
    <row r="71" ht="18" customHeight="true" spans="1:2">
      <c r="A71" s="8" t="s">
        <v>388</v>
      </c>
      <c r="B71" s="8">
        <v>388</v>
      </c>
    </row>
    <row r="72" ht="18" customHeight="true" spans="1:2">
      <c r="A72" s="8" t="s">
        <v>389</v>
      </c>
      <c r="B72" s="8"/>
    </row>
  </sheetData>
  <mergeCells count="1">
    <mergeCell ref="A2:B2"/>
  </mergeCells>
  <printOptions horizontalCentered="true"/>
  <pageMargins left="0.75" right="0.55" top="0.79" bottom="0.98" header="0.51" footer="0.51"/>
  <pageSetup paperSize="9" scale="98" firstPageNumber="12" fitToHeight="0" orientation="portrait" blackAndWhite="true" useFirstPageNumber="true" horizontalDpi="600" verticalDpi="600"/>
  <headerFooter alignWithMargins="0">
    <evenFooter>&amp;L—&amp;P—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34"/>
  <sheetViews>
    <sheetView showGridLines="0" showZeros="0" workbookViewId="0">
      <selection activeCell="I10" sqref="I10"/>
    </sheetView>
  </sheetViews>
  <sheetFormatPr defaultColWidth="9" defaultRowHeight="15.75" outlineLevelCol="1"/>
  <cols>
    <col min="1" max="1" width="53.625" customWidth="true"/>
    <col min="2" max="2" width="23.375" customWidth="true"/>
  </cols>
  <sheetData>
    <row r="1" ht="21.75" customHeight="true" spans="2:2">
      <c r="B1" s="4" t="s">
        <v>390</v>
      </c>
    </row>
    <row r="2" ht="51" customHeight="true" spans="1:2">
      <c r="A2" s="20" t="s">
        <v>391</v>
      </c>
      <c r="B2" s="6"/>
    </row>
    <row r="3" ht="20.25" customHeight="true" spans="2:2">
      <c r="B3" s="4" t="s">
        <v>319</v>
      </c>
    </row>
    <row r="4" ht="18.95" customHeight="true" spans="1:2">
      <c r="A4" s="7" t="s">
        <v>392</v>
      </c>
      <c r="B4" s="7" t="s">
        <v>321</v>
      </c>
    </row>
    <row r="5" ht="18.95" customHeight="true" spans="1:2">
      <c r="A5" s="8" t="s">
        <v>393</v>
      </c>
      <c r="B5" s="8">
        <v>26814</v>
      </c>
    </row>
    <row r="6" ht="18.95" customHeight="true" spans="1:2">
      <c r="A6" s="8" t="s">
        <v>394</v>
      </c>
      <c r="B6" s="8">
        <v>330</v>
      </c>
    </row>
    <row r="7" ht="18.95" customHeight="true" spans="1:2">
      <c r="A7" s="8" t="s">
        <v>395</v>
      </c>
      <c r="B7" s="8">
        <v>9771</v>
      </c>
    </row>
    <row r="8" ht="18.95" customHeight="true" spans="1:2">
      <c r="A8" s="8" t="s">
        <v>396</v>
      </c>
      <c r="B8" s="8">
        <v>54962</v>
      </c>
    </row>
    <row r="9" ht="18.95" customHeight="true" spans="1:2">
      <c r="A9" s="8" t="s">
        <v>397</v>
      </c>
      <c r="B9" s="8">
        <v>628</v>
      </c>
    </row>
    <row r="10" ht="18.95" customHeight="true" spans="1:2">
      <c r="A10" s="8" t="s">
        <v>398</v>
      </c>
      <c r="B10" s="8">
        <v>1254</v>
      </c>
    </row>
    <row r="11" ht="18.95" customHeight="true" spans="1:2">
      <c r="A11" s="8" t="s">
        <v>399</v>
      </c>
      <c r="B11" s="8">
        <v>54897</v>
      </c>
    </row>
    <row r="12" ht="18.95" customHeight="true" spans="1:2">
      <c r="A12" s="8" t="s">
        <v>400</v>
      </c>
      <c r="B12" s="8">
        <v>32118</v>
      </c>
    </row>
    <row r="13" ht="18.95" customHeight="true" spans="1:2">
      <c r="A13" s="8" t="s">
        <v>401</v>
      </c>
      <c r="B13" s="8">
        <v>1177</v>
      </c>
    </row>
    <row r="14" ht="18.95" customHeight="true" spans="1:2">
      <c r="A14" s="8" t="s">
        <v>402</v>
      </c>
      <c r="B14" s="8">
        <v>2979</v>
      </c>
    </row>
    <row r="15" ht="18.95" customHeight="true" spans="1:2">
      <c r="A15" s="8" t="s">
        <v>403</v>
      </c>
      <c r="B15" s="8">
        <v>23597</v>
      </c>
    </row>
    <row r="16" ht="18.95" customHeight="true" spans="1:2">
      <c r="A16" s="8" t="s">
        <v>404</v>
      </c>
      <c r="B16" s="8">
        <v>3445</v>
      </c>
    </row>
    <row r="17" ht="18.95" customHeight="true" spans="1:2">
      <c r="A17" s="8" t="s">
        <v>405</v>
      </c>
      <c r="B17" s="8">
        <v>476</v>
      </c>
    </row>
    <row r="18" ht="18.95" customHeight="true" spans="1:2">
      <c r="A18" s="8" t="s">
        <v>406</v>
      </c>
      <c r="B18" s="8">
        <v>877</v>
      </c>
    </row>
    <row r="19" ht="18.95" customHeight="true" spans="1:2">
      <c r="A19" s="8" t="s">
        <v>407</v>
      </c>
      <c r="B19" s="8"/>
    </row>
    <row r="20" ht="18.95" customHeight="true" spans="1:2">
      <c r="A20" s="8" t="s">
        <v>408</v>
      </c>
      <c r="B20" s="8">
        <v>1887</v>
      </c>
    </row>
    <row r="21" ht="18.95" customHeight="true" spans="1:2">
      <c r="A21" s="8" t="s">
        <v>409</v>
      </c>
      <c r="B21" s="8">
        <v>32635</v>
      </c>
    </row>
    <row r="22" ht="18.95" customHeight="true" spans="1:2">
      <c r="A22" s="8" t="s">
        <v>410</v>
      </c>
      <c r="B22" s="8">
        <v>1126</v>
      </c>
    </row>
    <row r="23" ht="18.95" customHeight="true" spans="1:2">
      <c r="A23" s="8" t="s">
        <v>411</v>
      </c>
      <c r="B23" s="8">
        <v>28283</v>
      </c>
    </row>
    <row r="24" ht="18.95" customHeight="true" spans="1:2">
      <c r="A24" s="8" t="s">
        <v>412</v>
      </c>
      <c r="B24" s="8">
        <v>277256</v>
      </c>
    </row>
    <row r="25" ht="18.95" customHeight="true" spans="1:2">
      <c r="A25" s="8" t="s">
        <v>413</v>
      </c>
      <c r="B25" s="8"/>
    </row>
    <row r="26" ht="18.95" customHeight="true" spans="1:2">
      <c r="A26" s="8" t="s">
        <v>414</v>
      </c>
      <c r="B26" s="8"/>
    </row>
    <row r="27" ht="18.95" customHeight="true" spans="1:2">
      <c r="A27" s="8" t="s">
        <v>415</v>
      </c>
      <c r="B27" s="8"/>
    </row>
    <row r="28" ht="18.95" customHeight="true" spans="1:2">
      <c r="A28" s="8" t="s">
        <v>416</v>
      </c>
      <c r="B28" s="8">
        <v>4736</v>
      </c>
    </row>
    <row r="29" ht="18.95" customHeight="true" spans="1:2">
      <c r="A29" s="8" t="s">
        <v>417</v>
      </c>
      <c r="B29" s="8"/>
    </row>
    <row r="30" ht="18.95" customHeight="true" spans="1:2">
      <c r="A30" s="8" t="s">
        <v>418</v>
      </c>
      <c r="B30" s="8">
        <v>8900</v>
      </c>
    </row>
    <row r="31" ht="18.95" customHeight="true" spans="1:2">
      <c r="A31" s="8" t="s">
        <v>419</v>
      </c>
      <c r="B31" s="8">
        <v>500</v>
      </c>
    </row>
    <row r="32" ht="18.95" customHeight="true" spans="1:2">
      <c r="A32" s="8" t="s">
        <v>420</v>
      </c>
      <c r="B32" s="8">
        <v>4481</v>
      </c>
    </row>
    <row r="33" ht="18.95" customHeight="true" spans="1:2">
      <c r="A33" s="8" t="s">
        <v>421</v>
      </c>
      <c r="B33" s="8">
        <v>295873</v>
      </c>
    </row>
    <row r="34" ht="18.95" customHeight="true" spans="1:1">
      <c r="A34" t="s">
        <v>389</v>
      </c>
    </row>
  </sheetData>
  <sheetProtection formatCells="0" formatColumns="0" formatRows="0"/>
  <mergeCells count="1">
    <mergeCell ref="A2:B2"/>
  </mergeCells>
  <printOptions horizontalCentered="true"/>
  <pageMargins left="0.75" right="0.55" top="0.79" bottom="0.98" header="0.51" footer="0.51"/>
  <pageSetup paperSize="9" scale="93" orientation="portrait" blackAndWhite="true" horizontalDpi="600"/>
  <headerFooter alignWithMargins="0">
    <evenFooter>&amp;L—&amp;P—</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B756"/>
  <sheetViews>
    <sheetView showZeros="0" view="pageBreakPreview" zoomScaleNormal="100" zoomScaleSheetLayoutView="100" workbookViewId="0">
      <pane ySplit="4" topLeftCell="A5" activePane="bottomLeft" state="frozen"/>
      <selection/>
      <selection pane="bottomLeft" activeCell="A4" sqref="A4"/>
    </sheetView>
  </sheetViews>
  <sheetFormatPr defaultColWidth="9" defaultRowHeight="15.75" outlineLevelCol="1"/>
  <cols>
    <col min="1" max="1" width="52.375" customWidth="true"/>
    <col min="2" max="2" width="22.75" customWidth="true"/>
    <col min="3" max="3" width="20.25" customWidth="true"/>
  </cols>
  <sheetData>
    <row r="1" ht="18.75" customHeight="true" spans="2:2">
      <c r="B1" s="4" t="s">
        <v>422</v>
      </c>
    </row>
    <row r="2" ht="48" customHeight="true" spans="1:2">
      <c r="A2" s="20" t="s">
        <v>423</v>
      </c>
      <c r="B2" s="6"/>
    </row>
    <row r="3" ht="19.5" customHeight="true" spans="2:2">
      <c r="B3" s="4" t="s">
        <v>424</v>
      </c>
    </row>
    <row r="4" ht="15.95" customHeight="true" spans="1:2">
      <c r="A4" s="7" t="s">
        <v>425</v>
      </c>
      <c r="B4" s="7" t="s">
        <v>321</v>
      </c>
    </row>
    <row r="5" ht="15.95" customHeight="true" spans="1:2">
      <c r="A5" s="8" t="s">
        <v>426</v>
      </c>
      <c r="B5" s="8">
        <v>290637</v>
      </c>
    </row>
    <row r="6" ht="15.95" customHeight="true" spans="1:2">
      <c r="A6" s="8" t="s">
        <v>427</v>
      </c>
      <c r="B6" s="8">
        <v>26814</v>
      </c>
    </row>
    <row r="7" ht="15.95" customHeight="true" spans="1:2">
      <c r="A7" s="8" t="s">
        <v>428</v>
      </c>
      <c r="B7" s="8">
        <v>753</v>
      </c>
    </row>
    <row r="8" ht="15.95" customHeight="true" spans="1:2">
      <c r="A8" s="8" t="s">
        <v>429</v>
      </c>
      <c r="B8" s="8">
        <v>394</v>
      </c>
    </row>
    <row r="9" ht="15.95" customHeight="true" spans="1:2">
      <c r="A9" s="8" t="s">
        <v>430</v>
      </c>
      <c r="B9" s="8"/>
    </row>
    <row r="10" ht="15.95" customHeight="true" spans="1:2">
      <c r="A10" s="8" t="s">
        <v>431</v>
      </c>
      <c r="B10" s="8">
        <v>130</v>
      </c>
    </row>
    <row r="11" ht="15.95" customHeight="true" spans="1:2">
      <c r="A11" s="8" t="s">
        <v>432</v>
      </c>
      <c r="B11" s="8"/>
    </row>
    <row r="12" ht="15.95" customHeight="true" spans="1:2">
      <c r="A12" s="8" t="s">
        <v>433</v>
      </c>
      <c r="B12" s="8"/>
    </row>
    <row r="13" ht="15.95" customHeight="true" spans="1:2">
      <c r="A13" s="8" t="s">
        <v>434</v>
      </c>
      <c r="B13" s="8"/>
    </row>
    <row r="14" ht="15.95" customHeight="true" spans="1:2">
      <c r="A14" s="8" t="s">
        <v>435</v>
      </c>
      <c r="B14" s="8"/>
    </row>
    <row r="15" ht="15.95" customHeight="true" spans="1:2">
      <c r="A15" s="8" t="s">
        <v>436</v>
      </c>
      <c r="B15" s="8"/>
    </row>
    <row r="16" ht="15.95" customHeight="true" spans="1:2">
      <c r="A16" s="8" t="s">
        <v>437</v>
      </c>
      <c r="B16" s="8"/>
    </row>
    <row r="17" ht="15.95" customHeight="true" spans="1:2">
      <c r="A17" s="8" t="s">
        <v>438</v>
      </c>
      <c r="B17" s="8">
        <v>229</v>
      </c>
    </row>
    <row r="18" ht="15.95" customHeight="true" spans="1:2">
      <c r="A18" s="8" t="s">
        <v>439</v>
      </c>
      <c r="B18" s="8">
        <v>491</v>
      </c>
    </row>
    <row r="19" ht="15.95" customHeight="true" spans="1:2">
      <c r="A19" s="8" t="s">
        <v>429</v>
      </c>
      <c r="B19" s="8">
        <v>310</v>
      </c>
    </row>
    <row r="20" ht="15.95" customHeight="true" spans="1:2">
      <c r="A20" s="8" t="s">
        <v>430</v>
      </c>
      <c r="B20" s="8"/>
    </row>
    <row r="21" ht="15.95" customHeight="true" spans="1:2">
      <c r="A21" s="8" t="s">
        <v>440</v>
      </c>
      <c r="B21" s="8"/>
    </row>
    <row r="22" ht="15.95" customHeight="true" spans="1:2">
      <c r="A22" s="8" t="s">
        <v>441</v>
      </c>
      <c r="B22" s="8"/>
    </row>
    <row r="23" ht="15.95" customHeight="true" spans="1:2">
      <c r="A23" s="8" t="s">
        <v>442</v>
      </c>
      <c r="B23" s="8"/>
    </row>
    <row r="24" ht="15.95" customHeight="true" spans="1:2">
      <c r="A24" s="8" t="s">
        <v>443</v>
      </c>
      <c r="B24" s="8"/>
    </row>
    <row r="25" ht="15.95" customHeight="true" spans="1:2">
      <c r="A25" s="8" t="s">
        <v>444</v>
      </c>
      <c r="B25" s="8">
        <v>181</v>
      </c>
    </row>
    <row r="26" ht="15.95" customHeight="true" spans="1:2">
      <c r="A26" s="8" t="s">
        <v>445</v>
      </c>
      <c r="B26" s="8">
        <v>10241</v>
      </c>
    </row>
    <row r="27" ht="15.95" customHeight="true" spans="1:2">
      <c r="A27" s="8" t="s">
        <v>429</v>
      </c>
      <c r="B27" s="8">
        <v>9740</v>
      </c>
    </row>
    <row r="28" ht="15.95" customHeight="true" spans="1:2">
      <c r="A28" s="8" t="s">
        <v>430</v>
      </c>
      <c r="B28" s="8"/>
    </row>
    <row r="29" ht="15.95" customHeight="true" spans="1:2">
      <c r="A29" s="8" t="s">
        <v>440</v>
      </c>
      <c r="B29" s="8"/>
    </row>
    <row r="30" ht="15.95" customHeight="true" spans="1:2">
      <c r="A30" s="8" t="s">
        <v>446</v>
      </c>
      <c r="B30" s="8"/>
    </row>
    <row r="31" ht="15.95" customHeight="true" spans="1:2">
      <c r="A31" s="8" t="s">
        <v>447</v>
      </c>
      <c r="B31" s="8">
        <v>85</v>
      </c>
    </row>
    <row r="32" ht="15.95" customHeight="true" spans="1:2">
      <c r="A32" s="8" t="s">
        <v>448</v>
      </c>
      <c r="B32" s="8"/>
    </row>
    <row r="33" ht="15.95" customHeight="true" spans="1:2">
      <c r="A33" s="8" t="s">
        <v>437</v>
      </c>
      <c r="B33" s="8"/>
    </row>
    <row r="34" ht="15.95" customHeight="true" spans="1:2">
      <c r="A34" s="8" t="s">
        <v>449</v>
      </c>
      <c r="B34" s="8">
        <v>416</v>
      </c>
    </row>
    <row r="35" ht="15.95" customHeight="true" spans="1:2">
      <c r="A35" s="8" t="s">
        <v>450</v>
      </c>
      <c r="B35" s="8">
        <v>375</v>
      </c>
    </row>
    <row r="36" ht="15.95" customHeight="true" spans="1:2">
      <c r="A36" s="8" t="s">
        <v>429</v>
      </c>
      <c r="B36" s="8">
        <v>370</v>
      </c>
    </row>
    <row r="37" ht="15.95" customHeight="true" spans="1:2">
      <c r="A37" s="8" t="s">
        <v>430</v>
      </c>
      <c r="B37" s="8"/>
    </row>
    <row r="38" ht="15.95" customHeight="true" spans="1:2">
      <c r="A38" s="8" t="s">
        <v>451</v>
      </c>
      <c r="B38" s="8"/>
    </row>
    <row r="39" ht="15.95" customHeight="true" spans="1:2">
      <c r="A39" s="8" t="s">
        <v>452</v>
      </c>
      <c r="B39" s="8"/>
    </row>
    <row r="40" ht="15.95" customHeight="true" spans="1:2">
      <c r="A40" s="8" t="s">
        <v>453</v>
      </c>
      <c r="B40" s="8">
        <v>5</v>
      </c>
    </row>
    <row r="41" ht="15.95" customHeight="true" spans="1:2">
      <c r="A41" s="8" t="s">
        <v>437</v>
      </c>
      <c r="B41" s="8"/>
    </row>
    <row r="42" ht="15.95" customHeight="true" spans="1:2">
      <c r="A42" s="8" t="s">
        <v>454</v>
      </c>
      <c r="B42" s="8"/>
    </row>
    <row r="43" ht="15.95" customHeight="true" spans="1:2">
      <c r="A43" s="8" t="s">
        <v>455</v>
      </c>
      <c r="B43" s="8">
        <v>245</v>
      </c>
    </row>
    <row r="44" ht="15.95" customHeight="true" spans="1:2">
      <c r="A44" s="8" t="s">
        <v>429</v>
      </c>
      <c r="B44" s="8">
        <v>171</v>
      </c>
    </row>
    <row r="45" ht="15.95" customHeight="true" spans="1:2">
      <c r="A45" s="8" t="s">
        <v>430</v>
      </c>
      <c r="B45" s="8"/>
    </row>
    <row r="46" ht="15.95" customHeight="true" spans="1:2">
      <c r="A46" s="8" t="s">
        <v>456</v>
      </c>
      <c r="B46" s="8">
        <v>6</v>
      </c>
    </row>
    <row r="47" ht="15.95" customHeight="true" spans="1:2">
      <c r="A47" s="8" t="s">
        <v>457</v>
      </c>
      <c r="B47" s="8"/>
    </row>
    <row r="48" ht="15.95" customHeight="true" spans="1:2">
      <c r="A48" s="8" t="s">
        <v>458</v>
      </c>
      <c r="B48" s="8"/>
    </row>
    <row r="49" ht="15.95" customHeight="true" spans="1:2">
      <c r="A49" s="8" t="s">
        <v>459</v>
      </c>
      <c r="B49" s="8">
        <v>68</v>
      </c>
    </row>
    <row r="50" ht="15.95" customHeight="true" spans="1:2">
      <c r="A50" s="8" t="s">
        <v>460</v>
      </c>
      <c r="B50" s="8"/>
    </row>
    <row r="51" ht="15.95" customHeight="true" spans="1:2">
      <c r="A51" s="8" t="s">
        <v>461</v>
      </c>
      <c r="B51" s="8">
        <v>2321</v>
      </c>
    </row>
    <row r="52" ht="15.95" customHeight="true" spans="1:2">
      <c r="A52" s="8" t="s">
        <v>429</v>
      </c>
      <c r="B52" s="8">
        <v>1645</v>
      </c>
    </row>
    <row r="53" ht="15.95" customHeight="true" spans="1:2">
      <c r="A53" s="8" t="s">
        <v>430</v>
      </c>
      <c r="B53" s="8"/>
    </row>
    <row r="54" ht="15.95" customHeight="true" spans="1:2">
      <c r="A54" s="8" t="s">
        <v>462</v>
      </c>
      <c r="B54" s="8">
        <v>56</v>
      </c>
    </row>
    <row r="55" ht="15.95" customHeight="true" spans="1:2">
      <c r="A55" s="8" t="s">
        <v>463</v>
      </c>
      <c r="B55" s="8"/>
    </row>
    <row r="56" ht="15.95" customHeight="true" spans="1:2">
      <c r="A56" s="8" t="s">
        <v>464</v>
      </c>
      <c r="B56" s="8">
        <v>380</v>
      </c>
    </row>
    <row r="57" ht="15.95" customHeight="true" spans="1:2">
      <c r="A57" s="8" t="s">
        <v>437</v>
      </c>
      <c r="B57" s="8"/>
    </row>
    <row r="58" ht="15.95" customHeight="true" spans="1:2">
      <c r="A58" s="8" t="s">
        <v>465</v>
      </c>
      <c r="B58" s="8">
        <v>240</v>
      </c>
    </row>
    <row r="59" ht="15.95" customHeight="true" spans="1:2">
      <c r="A59" s="8" t="s">
        <v>466</v>
      </c>
      <c r="B59" s="8">
        <v>4743</v>
      </c>
    </row>
    <row r="60" ht="15.95" customHeight="true" spans="1:2">
      <c r="A60" s="8" t="s">
        <v>429</v>
      </c>
      <c r="B60" s="8"/>
    </row>
    <row r="61" ht="15.95" customHeight="true" spans="1:2">
      <c r="A61" s="8" t="s">
        <v>430</v>
      </c>
      <c r="B61" s="8"/>
    </row>
    <row r="62" ht="15.95" customHeight="true" spans="1:2">
      <c r="A62" s="8" t="s">
        <v>440</v>
      </c>
      <c r="B62" s="8"/>
    </row>
    <row r="63" ht="15.95" customHeight="true" spans="1:2">
      <c r="A63" s="8" t="s">
        <v>467</v>
      </c>
      <c r="B63" s="8"/>
    </row>
    <row r="64" ht="15.95" customHeight="true" spans="1:2">
      <c r="A64" s="8" t="s">
        <v>468</v>
      </c>
      <c r="B64" s="8"/>
    </row>
    <row r="65" ht="15.95" customHeight="true" spans="1:2">
      <c r="A65" s="8" t="s">
        <v>469</v>
      </c>
      <c r="B65" s="8"/>
    </row>
    <row r="66" ht="15.95" customHeight="true" spans="1:2">
      <c r="A66" s="8" t="s">
        <v>470</v>
      </c>
      <c r="B66" s="8"/>
    </row>
    <row r="67" ht="15.95" customHeight="true" spans="1:2">
      <c r="A67" s="8" t="s">
        <v>471</v>
      </c>
      <c r="B67" s="8"/>
    </row>
    <row r="68" ht="15.95" customHeight="true" spans="1:2">
      <c r="A68" s="8" t="s">
        <v>464</v>
      </c>
      <c r="B68" s="8"/>
    </row>
    <row r="69" ht="15.95" customHeight="true" spans="1:2">
      <c r="A69" s="8" t="s">
        <v>437</v>
      </c>
      <c r="B69" s="8"/>
    </row>
    <row r="70" ht="15.95" customHeight="true" spans="1:2">
      <c r="A70" s="8" t="s">
        <v>472</v>
      </c>
      <c r="B70" s="8">
        <v>4743</v>
      </c>
    </row>
    <row r="71" ht="15.95" customHeight="true" spans="1:2">
      <c r="A71" s="8" t="s">
        <v>473</v>
      </c>
      <c r="B71" s="8">
        <v>160</v>
      </c>
    </row>
    <row r="72" ht="15.95" customHeight="true" spans="1:2">
      <c r="A72" s="8" t="s">
        <v>429</v>
      </c>
      <c r="B72" s="8">
        <v>133</v>
      </c>
    </row>
    <row r="73" ht="15.95" customHeight="true" spans="1:2">
      <c r="A73" s="8" t="s">
        <v>474</v>
      </c>
      <c r="B73" s="8">
        <v>27</v>
      </c>
    </row>
    <row r="74" ht="15.95" customHeight="true" spans="1:2">
      <c r="A74" s="8" t="s">
        <v>475</v>
      </c>
      <c r="B74" s="8"/>
    </row>
    <row r="75" ht="15.95" customHeight="true" spans="1:2">
      <c r="A75" s="8" t="s">
        <v>464</v>
      </c>
      <c r="B75" s="8"/>
    </row>
    <row r="76" ht="15.95" customHeight="true" spans="1:2">
      <c r="A76" s="8" t="s">
        <v>437</v>
      </c>
      <c r="B76" s="8"/>
    </row>
    <row r="77" ht="15.95" customHeight="true" spans="1:2">
      <c r="A77" s="8" t="s">
        <v>476</v>
      </c>
      <c r="B77" s="8"/>
    </row>
    <row r="78" ht="15.95" customHeight="true" spans="1:2">
      <c r="A78" s="8" t="s">
        <v>477</v>
      </c>
      <c r="B78" s="8"/>
    </row>
    <row r="79" ht="15.95" customHeight="true" spans="1:2">
      <c r="A79" s="8" t="s">
        <v>478</v>
      </c>
      <c r="B79" s="8"/>
    </row>
    <row r="80" ht="15.95" customHeight="true" spans="1:2">
      <c r="A80" s="8" t="s">
        <v>479</v>
      </c>
      <c r="B80" s="8"/>
    </row>
    <row r="81" ht="15.95" customHeight="true" spans="1:2">
      <c r="A81" s="8" t="s">
        <v>429</v>
      </c>
      <c r="B81" s="8"/>
    </row>
    <row r="82" ht="15.95" customHeight="true" spans="1:2">
      <c r="A82" s="8" t="s">
        <v>430</v>
      </c>
      <c r="B82" s="8"/>
    </row>
    <row r="83" ht="15.95" customHeight="true" spans="1:2">
      <c r="A83" s="8" t="s">
        <v>480</v>
      </c>
      <c r="B83" s="8"/>
    </row>
    <row r="84" ht="15.95" customHeight="true" spans="1:2">
      <c r="A84" s="8" t="s">
        <v>481</v>
      </c>
      <c r="B84" s="8"/>
    </row>
    <row r="85" ht="15.95" customHeight="true" spans="1:2">
      <c r="A85" s="8" t="s">
        <v>482</v>
      </c>
      <c r="B85" s="8"/>
    </row>
    <row r="86" ht="15.95" customHeight="true" spans="1:2">
      <c r="A86" s="8" t="s">
        <v>483</v>
      </c>
      <c r="B86" s="8"/>
    </row>
    <row r="87" ht="15.95" customHeight="true" spans="1:2">
      <c r="A87" s="8" t="s">
        <v>484</v>
      </c>
      <c r="B87" s="8"/>
    </row>
    <row r="88" ht="15.95" customHeight="true" spans="1:2">
      <c r="A88" s="8" t="s">
        <v>485</v>
      </c>
      <c r="B88" s="8">
        <v>806</v>
      </c>
    </row>
    <row r="89" ht="15.95" customHeight="true" spans="1:2">
      <c r="A89" s="8" t="s">
        <v>429</v>
      </c>
      <c r="B89" s="8">
        <v>744</v>
      </c>
    </row>
    <row r="90" ht="15.95" customHeight="true" spans="1:2">
      <c r="A90" s="8" t="s">
        <v>430</v>
      </c>
      <c r="B90" s="8"/>
    </row>
    <row r="91" ht="15.95" customHeight="true" spans="1:2">
      <c r="A91" s="8" t="s">
        <v>440</v>
      </c>
      <c r="B91" s="8"/>
    </row>
    <row r="92" ht="15.95" customHeight="true" spans="1:2">
      <c r="A92" s="8" t="s">
        <v>486</v>
      </c>
      <c r="B92" s="8"/>
    </row>
    <row r="93" ht="15.95" customHeight="true" spans="1:2">
      <c r="A93" s="8" t="s">
        <v>487</v>
      </c>
      <c r="B93" s="8"/>
    </row>
    <row r="94" ht="15.95" customHeight="true" spans="1:2">
      <c r="A94" s="8" t="s">
        <v>437</v>
      </c>
      <c r="B94" s="8"/>
    </row>
    <row r="95" ht="15.95" customHeight="true" spans="1:2">
      <c r="A95" s="8" t="s">
        <v>488</v>
      </c>
      <c r="B95" s="8">
        <v>62</v>
      </c>
    </row>
    <row r="96" ht="15.95" customHeight="true" spans="1:2">
      <c r="A96" s="8" t="s">
        <v>489</v>
      </c>
      <c r="B96" s="8">
        <v>507</v>
      </c>
    </row>
    <row r="97" ht="15.95" customHeight="true" spans="1:2">
      <c r="A97" s="8" t="s">
        <v>429</v>
      </c>
      <c r="B97" s="8">
        <v>361</v>
      </c>
    </row>
    <row r="98" ht="15.95" customHeight="true" spans="1:2">
      <c r="A98" s="8" t="s">
        <v>430</v>
      </c>
      <c r="B98" s="8"/>
    </row>
    <row r="99" ht="15.95" customHeight="true" spans="1:2">
      <c r="A99" s="8" t="s">
        <v>440</v>
      </c>
      <c r="B99" s="8"/>
    </row>
    <row r="100" ht="15.95" customHeight="true" spans="1:2">
      <c r="A100" s="8" t="s">
        <v>490</v>
      </c>
      <c r="B100" s="8"/>
    </row>
    <row r="101" ht="15.95" customHeight="true" spans="1:2">
      <c r="A101" s="8" t="s">
        <v>491</v>
      </c>
      <c r="B101" s="8"/>
    </row>
    <row r="102" ht="15.95" customHeight="true" spans="1:2">
      <c r="A102" s="8" t="s">
        <v>492</v>
      </c>
      <c r="B102" s="8">
        <v>30</v>
      </c>
    </row>
    <row r="103" ht="15.95" customHeight="true" spans="1:2">
      <c r="A103" s="8" t="s">
        <v>493</v>
      </c>
      <c r="B103" s="8">
        <v>116</v>
      </c>
    </row>
    <row r="104" ht="15.95" customHeight="true" spans="1:2">
      <c r="A104" s="8" t="s">
        <v>494</v>
      </c>
      <c r="B104" s="8"/>
    </row>
    <row r="105" ht="15.95" customHeight="true" spans="1:2">
      <c r="A105" s="8" t="s">
        <v>429</v>
      </c>
      <c r="B105" s="8"/>
    </row>
    <row r="106" ht="15.95" customHeight="true" spans="1:2">
      <c r="A106" s="8" t="s">
        <v>430</v>
      </c>
      <c r="B106" s="8"/>
    </row>
    <row r="107" ht="15.95" customHeight="true" spans="1:2">
      <c r="A107" s="8" t="s">
        <v>495</v>
      </c>
      <c r="B107" s="8"/>
    </row>
    <row r="108" ht="15.95" customHeight="true" spans="1:2">
      <c r="A108" s="8" t="s">
        <v>496</v>
      </c>
      <c r="B108" s="8"/>
    </row>
    <row r="109" ht="15.95" customHeight="true" spans="1:2">
      <c r="A109" s="8" t="s">
        <v>497</v>
      </c>
      <c r="B109" s="8"/>
    </row>
    <row r="110" ht="15.95" customHeight="true" spans="1:2">
      <c r="A110" s="8" t="s">
        <v>437</v>
      </c>
      <c r="B110" s="8"/>
    </row>
    <row r="111" ht="15.95" customHeight="true" spans="1:2">
      <c r="A111" s="8" t="s">
        <v>498</v>
      </c>
      <c r="B111" s="8"/>
    </row>
    <row r="112" ht="15.95" customHeight="true" spans="1:2">
      <c r="A112" s="8" t="s">
        <v>499</v>
      </c>
      <c r="B112" s="8">
        <v>1760</v>
      </c>
    </row>
    <row r="113" ht="15.95" customHeight="true" spans="1:2">
      <c r="A113" s="8" t="s">
        <v>429</v>
      </c>
      <c r="B113" s="8">
        <v>1726</v>
      </c>
    </row>
    <row r="114" ht="15.95" customHeight="true" spans="1:2">
      <c r="A114" s="8" t="s">
        <v>430</v>
      </c>
      <c r="B114" s="8"/>
    </row>
    <row r="115" ht="15.95" customHeight="true" spans="1:2">
      <c r="A115" s="8" t="s">
        <v>440</v>
      </c>
      <c r="B115" s="8"/>
    </row>
    <row r="116" ht="15.95" customHeight="true" spans="1:2">
      <c r="A116" s="8" t="s">
        <v>500</v>
      </c>
      <c r="B116" s="8">
        <v>8</v>
      </c>
    </row>
    <row r="117" ht="15.95" customHeight="true" spans="1:2">
      <c r="A117" s="8" t="s">
        <v>501</v>
      </c>
      <c r="B117" s="8">
        <v>15</v>
      </c>
    </row>
    <row r="118" ht="15.95" customHeight="true" spans="1:2">
      <c r="A118" s="8" t="s">
        <v>502</v>
      </c>
      <c r="B118" s="8">
        <v>7</v>
      </c>
    </row>
    <row r="119" ht="15.95" customHeight="true" spans="1:2">
      <c r="A119" s="8" t="s">
        <v>464</v>
      </c>
      <c r="B119" s="8">
        <v>4</v>
      </c>
    </row>
    <row r="120" ht="15.95" customHeight="true" spans="1:2">
      <c r="A120" s="8" t="s">
        <v>503</v>
      </c>
      <c r="B120" s="8"/>
    </row>
    <row r="121" ht="15.95" customHeight="true" spans="1:2">
      <c r="A121" s="8" t="s">
        <v>504</v>
      </c>
      <c r="B121" s="8">
        <v>515</v>
      </c>
    </row>
    <row r="122" ht="15.95" customHeight="true" spans="1:2">
      <c r="A122" s="8" t="s">
        <v>429</v>
      </c>
      <c r="B122" s="8">
        <v>192</v>
      </c>
    </row>
    <row r="123" ht="15.95" customHeight="true" spans="1:2">
      <c r="A123" s="8" t="s">
        <v>505</v>
      </c>
      <c r="B123" s="8">
        <v>23</v>
      </c>
    </row>
    <row r="124" ht="15.95" customHeight="true" spans="1:2">
      <c r="A124" s="8" t="s">
        <v>506</v>
      </c>
      <c r="B124" s="8"/>
    </row>
    <row r="125" ht="15.95" customHeight="true" spans="1:2">
      <c r="A125" s="8" t="s">
        <v>507</v>
      </c>
      <c r="B125" s="8"/>
    </row>
    <row r="126" ht="15.95" customHeight="true" spans="1:2">
      <c r="A126" s="8" t="s">
        <v>464</v>
      </c>
      <c r="B126" s="8">
        <v>300</v>
      </c>
    </row>
    <row r="127" ht="15.95" customHeight="true" spans="1:2">
      <c r="A127" s="8" t="s">
        <v>437</v>
      </c>
      <c r="B127" s="8"/>
    </row>
    <row r="128" ht="15.95" customHeight="true" spans="1:2">
      <c r="A128" s="8" t="s">
        <v>508</v>
      </c>
      <c r="B128" s="8"/>
    </row>
    <row r="129" ht="15.95" customHeight="true" spans="1:2">
      <c r="A129" s="8" t="s">
        <v>509</v>
      </c>
      <c r="B129" s="8"/>
    </row>
    <row r="130" ht="15.95" customHeight="true" spans="1:2">
      <c r="A130" s="8" t="s">
        <v>429</v>
      </c>
      <c r="B130" s="8"/>
    </row>
    <row r="131" ht="15.95" customHeight="true" spans="1:2">
      <c r="A131" s="8" t="s">
        <v>430</v>
      </c>
      <c r="B131" s="8"/>
    </row>
    <row r="132" ht="15.95" customHeight="true" spans="1:2">
      <c r="A132" s="8" t="s">
        <v>437</v>
      </c>
      <c r="B132" s="8"/>
    </row>
    <row r="133" ht="15.95" customHeight="true" spans="1:2">
      <c r="A133" s="8" t="s">
        <v>510</v>
      </c>
      <c r="B133" s="8"/>
    </row>
    <row r="134" ht="15.95" customHeight="true" spans="1:2">
      <c r="A134" s="8" t="s">
        <v>511</v>
      </c>
      <c r="B134" s="8">
        <v>57</v>
      </c>
    </row>
    <row r="135" ht="15.95" customHeight="true" spans="1:2">
      <c r="A135" s="8" t="s">
        <v>429</v>
      </c>
      <c r="B135" s="8">
        <v>54</v>
      </c>
    </row>
    <row r="136" ht="15.95" customHeight="true" spans="1:2">
      <c r="A136" s="8" t="s">
        <v>512</v>
      </c>
      <c r="B136" s="8"/>
    </row>
    <row r="137" ht="15.95" customHeight="true" spans="1:2">
      <c r="A137" s="8" t="s">
        <v>513</v>
      </c>
      <c r="B137" s="8">
        <v>3</v>
      </c>
    </row>
    <row r="138" ht="15.95" customHeight="true" spans="1:2">
      <c r="A138" s="8" t="s">
        <v>514</v>
      </c>
      <c r="B138" s="8">
        <v>21</v>
      </c>
    </row>
    <row r="139" ht="15.95" customHeight="true" spans="1:2">
      <c r="A139" s="8" t="s">
        <v>429</v>
      </c>
      <c r="B139" s="8">
        <v>21</v>
      </c>
    </row>
    <row r="140" ht="15.95" customHeight="true" spans="1:2">
      <c r="A140" s="8" t="s">
        <v>430</v>
      </c>
      <c r="B140" s="8"/>
    </row>
    <row r="141" ht="15.95" customHeight="true" spans="1:2">
      <c r="A141" s="8" t="s">
        <v>515</v>
      </c>
      <c r="B141" s="8"/>
    </row>
    <row r="142" ht="15.95" customHeight="true" spans="1:2">
      <c r="A142" s="8" t="s">
        <v>516</v>
      </c>
      <c r="B142" s="8"/>
    </row>
    <row r="143" ht="15.95" customHeight="true" spans="1:2">
      <c r="A143" s="8" t="s">
        <v>437</v>
      </c>
      <c r="B143" s="8"/>
    </row>
    <row r="144" ht="15.95" customHeight="true" spans="1:2">
      <c r="A144" s="8" t="s">
        <v>517</v>
      </c>
      <c r="B144" s="8"/>
    </row>
    <row r="145" ht="15.95" customHeight="true" spans="1:2">
      <c r="A145" s="8" t="s">
        <v>518</v>
      </c>
      <c r="B145" s="8">
        <v>113</v>
      </c>
    </row>
    <row r="146" ht="15.95" customHeight="true" spans="1:2">
      <c r="A146" s="8" t="s">
        <v>429</v>
      </c>
      <c r="B146" s="8">
        <v>110</v>
      </c>
    </row>
    <row r="147" ht="15.95" customHeight="true" spans="1:2">
      <c r="A147" s="8" t="s">
        <v>440</v>
      </c>
      <c r="B147" s="8"/>
    </row>
    <row r="148" ht="15.95" customHeight="true" spans="1:2">
      <c r="A148" s="8" t="s">
        <v>519</v>
      </c>
      <c r="B148" s="8"/>
    </row>
    <row r="149" ht="15.95" customHeight="true" spans="1:2">
      <c r="A149" s="8" t="s">
        <v>520</v>
      </c>
      <c r="B149" s="8">
        <v>3</v>
      </c>
    </row>
    <row r="150" ht="15.95" customHeight="true" spans="1:2">
      <c r="A150" s="8" t="s">
        <v>521</v>
      </c>
      <c r="B150" s="8">
        <v>56</v>
      </c>
    </row>
    <row r="151" ht="15.95" customHeight="true" spans="1:2">
      <c r="A151" s="8" t="s">
        <v>429</v>
      </c>
      <c r="B151" s="8">
        <v>46</v>
      </c>
    </row>
    <row r="152" ht="15.95" customHeight="true" spans="1:2">
      <c r="A152" s="8" t="s">
        <v>430</v>
      </c>
      <c r="B152" s="8"/>
    </row>
    <row r="153" ht="15.95" customHeight="true" spans="1:2">
      <c r="A153" s="8" t="s">
        <v>443</v>
      </c>
      <c r="B153" s="8"/>
    </row>
    <row r="154" ht="15.95" customHeight="true" spans="1:2">
      <c r="A154" s="8" t="s">
        <v>522</v>
      </c>
      <c r="B154" s="8">
        <v>10</v>
      </c>
    </row>
    <row r="155" ht="15.95" customHeight="true" spans="1:2">
      <c r="A155" s="8" t="s">
        <v>523</v>
      </c>
      <c r="B155" s="8">
        <v>550</v>
      </c>
    </row>
    <row r="156" ht="15.95" customHeight="true" spans="1:2">
      <c r="A156" s="8" t="s">
        <v>429</v>
      </c>
      <c r="B156" s="8">
        <v>413</v>
      </c>
    </row>
    <row r="157" ht="15.95" customHeight="true" spans="1:2">
      <c r="A157" s="8" t="s">
        <v>430</v>
      </c>
      <c r="B157" s="8"/>
    </row>
    <row r="158" ht="15.95" customHeight="true" spans="1:2">
      <c r="A158" s="8" t="s">
        <v>437</v>
      </c>
      <c r="B158" s="8"/>
    </row>
    <row r="159" ht="15.95" customHeight="true" spans="1:2">
      <c r="A159" s="8" t="s">
        <v>524</v>
      </c>
      <c r="B159" s="8">
        <v>137</v>
      </c>
    </row>
    <row r="160" ht="15.95" customHeight="true" spans="1:2">
      <c r="A160" s="8" t="s">
        <v>525</v>
      </c>
      <c r="B160" s="8">
        <v>1356</v>
      </c>
    </row>
    <row r="161" ht="15.95" customHeight="true" spans="1:2">
      <c r="A161" s="8" t="s">
        <v>429</v>
      </c>
      <c r="B161" s="8">
        <v>1258</v>
      </c>
    </row>
    <row r="162" ht="15.95" customHeight="true" spans="1:2">
      <c r="A162" s="8" t="s">
        <v>430</v>
      </c>
      <c r="B162" s="8"/>
    </row>
    <row r="163" ht="15.95" customHeight="true" spans="1:2">
      <c r="A163" s="8" t="s">
        <v>440</v>
      </c>
      <c r="B163" s="8"/>
    </row>
    <row r="164" ht="15.95" customHeight="true" spans="1:2">
      <c r="A164" s="8" t="s">
        <v>526</v>
      </c>
      <c r="B164" s="8"/>
    </row>
    <row r="165" ht="15.95" customHeight="true" spans="1:2">
      <c r="A165" s="8" t="s">
        <v>437</v>
      </c>
      <c r="B165" s="8"/>
    </row>
    <row r="166" ht="15.95" customHeight="true" spans="1:2">
      <c r="A166" s="8" t="s">
        <v>527</v>
      </c>
      <c r="B166" s="8">
        <v>98</v>
      </c>
    </row>
    <row r="167" ht="15.95" customHeight="true" spans="1:2">
      <c r="A167" s="8" t="s">
        <v>528</v>
      </c>
      <c r="B167" s="8">
        <v>1160</v>
      </c>
    </row>
    <row r="168" ht="15.95" customHeight="true" spans="1:2">
      <c r="A168" s="8" t="s">
        <v>429</v>
      </c>
      <c r="B168" s="8">
        <v>190</v>
      </c>
    </row>
    <row r="169" ht="15.95" customHeight="true" spans="1:2">
      <c r="A169" s="8" t="s">
        <v>430</v>
      </c>
      <c r="B169" s="8"/>
    </row>
    <row r="170" ht="15.95" customHeight="true" spans="1:2">
      <c r="A170" s="8" t="s">
        <v>440</v>
      </c>
      <c r="B170" s="8"/>
    </row>
    <row r="171" ht="15.95" customHeight="true" spans="1:2">
      <c r="A171" s="8" t="s">
        <v>437</v>
      </c>
      <c r="B171" s="8"/>
    </row>
    <row r="172" ht="15.95" customHeight="true" spans="1:2">
      <c r="A172" s="8" t="s">
        <v>529</v>
      </c>
      <c r="B172" s="8">
        <v>970</v>
      </c>
    </row>
    <row r="173" ht="15.95" customHeight="true" spans="1:2">
      <c r="A173" s="8" t="s">
        <v>530</v>
      </c>
      <c r="B173" s="8">
        <v>405</v>
      </c>
    </row>
    <row r="174" ht="15.95" customHeight="true" spans="1:2">
      <c r="A174" s="8" t="s">
        <v>429</v>
      </c>
      <c r="B174" s="8">
        <v>160</v>
      </c>
    </row>
    <row r="175" ht="15.95" customHeight="true" spans="1:2">
      <c r="A175" s="8" t="s">
        <v>531</v>
      </c>
      <c r="B175" s="8">
        <v>245</v>
      </c>
    </row>
    <row r="176" ht="15.95" customHeight="true" spans="1:2">
      <c r="A176" s="8" t="s">
        <v>532</v>
      </c>
      <c r="B176" s="8">
        <v>99</v>
      </c>
    </row>
    <row r="177" ht="15.95" customHeight="true" spans="1:2">
      <c r="A177" s="8" t="s">
        <v>429</v>
      </c>
      <c r="B177" s="8">
        <v>99</v>
      </c>
    </row>
    <row r="178" ht="15.95" customHeight="true" spans="1:2">
      <c r="A178" s="8" t="s">
        <v>430</v>
      </c>
      <c r="B178" s="8"/>
    </row>
    <row r="179" ht="15.95" customHeight="true" spans="1:2">
      <c r="A179" s="8" t="s">
        <v>437</v>
      </c>
      <c r="B179" s="8"/>
    </row>
    <row r="180" ht="15.95" customHeight="true" spans="1:2">
      <c r="A180" s="8" t="s">
        <v>533</v>
      </c>
      <c r="B180" s="8"/>
    </row>
    <row r="181" ht="15.95" customHeight="true" spans="1:2">
      <c r="A181" s="8" t="s">
        <v>534</v>
      </c>
      <c r="B181" s="8"/>
    </row>
    <row r="182" ht="15.95" customHeight="true" spans="1:2">
      <c r="A182" s="8" t="s">
        <v>429</v>
      </c>
      <c r="B182" s="8"/>
    </row>
    <row r="183" ht="15.95" customHeight="true" spans="1:2">
      <c r="A183" s="8" t="s">
        <v>535</v>
      </c>
      <c r="B183" s="8"/>
    </row>
    <row r="184" ht="15.95" customHeight="true" spans="1:2">
      <c r="A184" s="8" t="s">
        <v>536</v>
      </c>
      <c r="B184" s="8"/>
    </row>
    <row r="185" ht="15.95" customHeight="true" spans="1:2">
      <c r="A185" s="8" t="s">
        <v>429</v>
      </c>
      <c r="B185" s="8"/>
    </row>
    <row r="186" ht="15.95" customHeight="true" spans="1:2">
      <c r="A186" s="8" t="s">
        <v>437</v>
      </c>
      <c r="B186" s="8"/>
    </row>
    <row r="187" ht="15.95" customHeight="true" spans="1:2">
      <c r="A187" s="8" t="s">
        <v>537</v>
      </c>
      <c r="B187" s="8"/>
    </row>
    <row r="188" ht="15.95" customHeight="true" spans="1:2">
      <c r="A188" s="8" t="s">
        <v>538</v>
      </c>
      <c r="B188" s="8">
        <v>80</v>
      </c>
    </row>
    <row r="189" ht="15.95" customHeight="true" spans="1:2">
      <c r="A189" s="8" t="s">
        <v>539</v>
      </c>
      <c r="B189" s="8">
        <v>80</v>
      </c>
    </row>
    <row r="190" ht="15.95" customHeight="true" spans="1:2">
      <c r="A190" s="8" t="s">
        <v>540</v>
      </c>
      <c r="B190" s="8">
        <v>330</v>
      </c>
    </row>
    <row r="191" ht="15.95" customHeight="true" spans="1:2">
      <c r="A191" s="8" t="s">
        <v>541</v>
      </c>
      <c r="B191" s="8">
        <v>9771</v>
      </c>
    </row>
    <row r="192" ht="15.95" customHeight="true" spans="1:2">
      <c r="A192" s="8" t="s">
        <v>542</v>
      </c>
      <c r="B192" s="8">
        <v>545</v>
      </c>
    </row>
    <row r="193" ht="15.95" customHeight="true" spans="1:2">
      <c r="A193" s="8" t="s">
        <v>543</v>
      </c>
      <c r="B193" s="8">
        <v>7390</v>
      </c>
    </row>
    <row r="194" ht="15.95" customHeight="true" spans="1:2">
      <c r="A194" s="8" t="s">
        <v>544</v>
      </c>
      <c r="B194" s="8">
        <v>81</v>
      </c>
    </row>
    <row r="195" ht="15.95" customHeight="true" spans="1:2">
      <c r="A195" s="8" t="s">
        <v>545</v>
      </c>
      <c r="B195" s="8">
        <v>66</v>
      </c>
    </row>
    <row r="196" ht="15.95" customHeight="true" spans="1:2">
      <c r="A196" s="8" t="s">
        <v>546</v>
      </c>
      <c r="B196" s="8">
        <v>614</v>
      </c>
    </row>
    <row r="197" ht="15.95" customHeight="true" spans="1:2">
      <c r="A197" s="8" t="s">
        <v>547</v>
      </c>
      <c r="B197" s="8"/>
    </row>
    <row r="198" ht="15.95" customHeight="true" spans="1:2">
      <c r="A198" s="8" t="s">
        <v>548</v>
      </c>
      <c r="B198" s="8"/>
    </row>
    <row r="199" ht="15.95" customHeight="true" spans="1:2">
      <c r="A199" s="8" t="s">
        <v>549</v>
      </c>
      <c r="B199" s="8">
        <v>1075</v>
      </c>
    </row>
    <row r="200" ht="15.95" customHeight="true" spans="1:2">
      <c r="A200" s="8" t="s">
        <v>550</v>
      </c>
      <c r="B200" s="8">
        <v>54962</v>
      </c>
    </row>
    <row r="201" ht="15.95" customHeight="true" spans="1:2">
      <c r="A201" s="8" t="s">
        <v>551</v>
      </c>
      <c r="B201" s="8">
        <v>580</v>
      </c>
    </row>
    <row r="202" ht="15.95" customHeight="true" spans="1:2">
      <c r="A202" s="8" t="s">
        <v>429</v>
      </c>
      <c r="B202" s="8">
        <v>580</v>
      </c>
    </row>
    <row r="203" ht="15.95" customHeight="true" spans="1:2">
      <c r="A203" s="8" t="s">
        <v>430</v>
      </c>
      <c r="B203" s="8"/>
    </row>
    <row r="204" ht="15.95" customHeight="true" spans="1:2">
      <c r="A204" s="8" t="s">
        <v>552</v>
      </c>
      <c r="B204" s="8"/>
    </row>
    <row r="205" ht="15.95" customHeight="true" spans="1:2">
      <c r="A205" s="8" t="s">
        <v>553</v>
      </c>
      <c r="B205" s="8">
        <v>50125</v>
      </c>
    </row>
    <row r="206" ht="15.95" customHeight="true" spans="1:2">
      <c r="A206" s="8" t="s">
        <v>554</v>
      </c>
      <c r="B206" s="8">
        <v>1094</v>
      </c>
    </row>
    <row r="207" ht="15.95" customHeight="true" spans="1:2">
      <c r="A207" s="8" t="s">
        <v>555</v>
      </c>
      <c r="B207" s="8">
        <v>22690</v>
      </c>
    </row>
    <row r="208" ht="15.95" customHeight="true" spans="1:2">
      <c r="A208" s="8" t="s">
        <v>556</v>
      </c>
      <c r="B208" s="8">
        <v>12144</v>
      </c>
    </row>
    <row r="209" ht="15.95" customHeight="true" spans="1:2">
      <c r="A209" s="8" t="s">
        <v>557</v>
      </c>
      <c r="B209" s="8">
        <v>9117</v>
      </c>
    </row>
    <row r="210" ht="15.95" customHeight="true" spans="1:2">
      <c r="A210" s="8" t="s">
        <v>558</v>
      </c>
      <c r="B210" s="8"/>
    </row>
    <row r="211" ht="15.95" customHeight="true" spans="1:2">
      <c r="A211" s="8" t="s">
        <v>559</v>
      </c>
      <c r="B211" s="8">
        <v>5080</v>
      </c>
    </row>
    <row r="212" ht="15.95" customHeight="true" spans="1:2">
      <c r="A212" s="8" t="s">
        <v>560</v>
      </c>
      <c r="B212" s="8">
        <v>1809</v>
      </c>
    </row>
    <row r="213" ht="15.95" customHeight="true" spans="1:2">
      <c r="A213" s="8" t="s">
        <v>561</v>
      </c>
      <c r="B213" s="8"/>
    </row>
    <row r="214" ht="15.95" customHeight="true" spans="1:2">
      <c r="A214" s="8" t="s">
        <v>562</v>
      </c>
      <c r="B214" s="8">
        <v>1259</v>
      </c>
    </row>
    <row r="215" ht="15.95" customHeight="true" spans="1:2">
      <c r="A215" s="8" t="s">
        <v>563</v>
      </c>
      <c r="B215" s="8">
        <v>173</v>
      </c>
    </row>
    <row r="216" ht="15.95" customHeight="true" spans="1:2">
      <c r="A216" s="8" t="s">
        <v>564</v>
      </c>
      <c r="B216" s="8">
        <v>377</v>
      </c>
    </row>
    <row r="217" ht="15.95" customHeight="true" spans="1:2">
      <c r="A217" s="8" t="s">
        <v>565</v>
      </c>
      <c r="B217" s="8"/>
    </row>
    <row r="218" ht="15.95" customHeight="true" spans="1:2">
      <c r="A218" s="8" t="s">
        <v>566</v>
      </c>
      <c r="B218" s="8"/>
    </row>
    <row r="219" ht="15.95" customHeight="true" spans="1:2">
      <c r="A219" s="8" t="s">
        <v>567</v>
      </c>
      <c r="B219" s="8">
        <v>3</v>
      </c>
    </row>
    <row r="220" ht="15.95" customHeight="true" spans="1:2">
      <c r="A220" s="8" t="s">
        <v>568</v>
      </c>
      <c r="B220" s="8"/>
    </row>
    <row r="221" ht="15.95" customHeight="true" spans="1:2">
      <c r="A221" s="8" t="s">
        <v>569</v>
      </c>
      <c r="B221" s="8"/>
    </row>
    <row r="222" ht="15.95" customHeight="true" spans="1:2">
      <c r="A222" s="8" t="s">
        <v>570</v>
      </c>
      <c r="B222" s="8">
        <v>3</v>
      </c>
    </row>
    <row r="223" ht="15.95" customHeight="true" spans="1:2">
      <c r="A223" s="8" t="s">
        <v>571</v>
      </c>
      <c r="B223" s="8"/>
    </row>
    <row r="224" ht="15.95" customHeight="true" spans="1:2">
      <c r="A224" s="8" t="s">
        <v>572</v>
      </c>
      <c r="B224" s="8"/>
    </row>
    <row r="225" ht="15.95" customHeight="true" spans="1:2">
      <c r="A225" s="8" t="s">
        <v>573</v>
      </c>
      <c r="B225" s="8">
        <v>375</v>
      </c>
    </row>
    <row r="226" ht="15.95" customHeight="true" spans="1:2">
      <c r="A226" s="8" t="s">
        <v>574</v>
      </c>
      <c r="B226" s="8"/>
    </row>
    <row r="227" ht="15.95" customHeight="true" spans="1:2">
      <c r="A227" s="8" t="s">
        <v>575</v>
      </c>
      <c r="B227" s="8"/>
    </row>
    <row r="228" ht="15.95" customHeight="true" spans="1:2">
      <c r="A228" s="8" t="s">
        <v>576</v>
      </c>
      <c r="B228" s="8">
        <v>100</v>
      </c>
    </row>
    <row r="229" ht="15.95" customHeight="true" spans="1:2">
      <c r="A229" s="8" t="s">
        <v>577</v>
      </c>
      <c r="B229" s="8"/>
    </row>
    <row r="230" ht="15.95" customHeight="true" spans="1:2">
      <c r="A230" s="8" t="s">
        <v>578</v>
      </c>
      <c r="B230" s="8">
        <v>100</v>
      </c>
    </row>
    <row r="231" ht="15.95" customHeight="true" spans="1:2">
      <c r="A231" s="8" t="s">
        <v>579</v>
      </c>
      <c r="B231" s="8"/>
    </row>
    <row r="232" ht="15.95" customHeight="true" spans="1:2">
      <c r="A232" s="8" t="s">
        <v>580</v>
      </c>
      <c r="B232" s="8"/>
    </row>
    <row r="233" ht="15.95" customHeight="true" spans="1:2">
      <c r="A233" s="8" t="s">
        <v>581</v>
      </c>
      <c r="B233" s="8">
        <v>1970</v>
      </c>
    </row>
    <row r="234" ht="15.95" customHeight="true" spans="1:2">
      <c r="A234" s="8" t="s">
        <v>582</v>
      </c>
      <c r="B234" s="8"/>
    </row>
    <row r="235" ht="15.95" customHeight="true" spans="1:2">
      <c r="A235" s="8" t="s">
        <v>583</v>
      </c>
      <c r="B235" s="8"/>
    </row>
    <row r="236" ht="15.95" customHeight="true" spans="1:2">
      <c r="A236" s="8" t="s">
        <v>584</v>
      </c>
      <c r="B236" s="8"/>
    </row>
    <row r="237" ht="15.95" customHeight="true" spans="1:2">
      <c r="A237" s="8" t="s">
        <v>585</v>
      </c>
      <c r="B237" s="8">
        <v>628</v>
      </c>
    </row>
    <row r="238" ht="15.95" customHeight="true" spans="1:2">
      <c r="A238" s="8" t="s">
        <v>586</v>
      </c>
      <c r="B238" s="8">
        <v>247</v>
      </c>
    </row>
    <row r="239" ht="15.95" customHeight="true" spans="1:2">
      <c r="A239" s="8" t="s">
        <v>429</v>
      </c>
      <c r="B239" s="8">
        <v>247</v>
      </c>
    </row>
    <row r="240" ht="15.95" customHeight="true" spans="1:2">
      <c r="A240" s="8" t="s">
        <v>430</v>
      </c>
      <c r="B240" s="8"/>
    </row>
    <row r="241" ht="15.95" customHeight="true" spans="1:2">
      <c r="A241" s="8" t="s">
        <v>440</v>
      </c>
      <c r="B241" s="8"/>
    </row>
    <row r="242" ht="15.95" customHeight="true" spans="1:2">
      <c r="A242" s="8" t="s">
        <v>587</v>
      </c>
      <c r="B242" s="8"/>
    </row>
    <row r="243" ht="15.95" customHeight="true" spans="1:2">
      <c r="A243" s="8" t="s">
        <v>588</v>
      </c>
      <c r="B243" s="8"/>
    </row>
    <row r="244" ht="15.95" customHeight="true" spans="1:2">
      <c r="A244" s="8" t="s">
        <v>589</v>
      </c>
      <c r="B244" s="8"/>
    </row>
    <row r="245" ht="15.95" customHeight="true" spans="1:2">
      <c r="A245" s="8" t="s">
        <v>590</v>
      </c>
      <c r="B245" s="8"/>
    </row>
    <row r="246" ht="15.95" customHeight="true" spans="1:2">
      <c r="A246" s="8" t="s">
        <v>591</v>
      </c>
      <c r="B246" s="8"/>
    </row>
    <row r="247" ht="15.95" customHeight="true" spans="1:2">
      <c r="A247" s="8" t="s">
        <v>592</v>
      </c>
      <c r="B247" s="8"/>
    </row>
    <row r="248" ht="15.95" customHeight="true" spans="1:2">
      <c r="A248" s="8" t="s">
        <v>589</v>
      </c>
      <c r="B248" s="8"/>
    </row>
    <row r="249" ht="15.95" customHeight="true" spans="1:2">
      <c r="A249" s="8" t="s">
        <v>593</v>
      </c>
      <c r="B249" s="8"/>
    </row>
    <row r="250" ht="15.95" customHeight="true" spans="1:2">
      <c r="A250" s="8" t="s">
        <v>594</v>
      </c>
      <c r="B250" s="8"/>
    </row>
    <row r="251" ht="15.95" customHeight="true" spans="1:2">
      <c r="A251" s="8" t="s">
        <v>595</v>
      </c>
      <c r="B251" s="8"/>
    </row>
    <row r="252" ht="15.95" customHeight="true" spans="1:2">
      <c r="A252" s="8" t="s">
        <v>596</v>
      </c>
      <c r="B252" s="8">
        <v>381</v>
      </c>
    </row>
    <row r="253" ht="15.95" customHeight="true" spans="1:2">
      <c r="A253" s="8" t="s">
        <v>589</v>
      </c>
      <c r="B253" s="8"/>
    </row>
    <row r="254" ht="15.95" customHeight="true" spans="1:2">
      <c r="A254" s="8" t="s">
        <v>597</v>
      </c>
      <c r="B254" s="8"/>
    </row>
    <row r="255" ht="15.95" customHeight="true" spans="1:2">
      <c r="A255" s="8" t="s">
        <v>598</v>
      </c>
      <c r="B255" s="8">
        <v>350</v>
      </c>
    </row>
    <row r="256" ht="15.95" customHeight="true" spans="1:2">
      <c r="A256" s="8" t="s">
        <v>599</v>
      </c>
      <c r="B256" s="8"/>
    </row>
    <row r="257" ht="15.95" customHeight="true" spans="1:2">
      <c r="A257" s="8" t="s">
        <v>600</v>
      </c>
      <c r="B257" s="8">
        <v>31</v>
      </c>
    </row>
    <row r="258" ht="15.95" customHeight="true" spans="1:2">
      <c r="A258" s="8" t="s">
        <v>601</v>
      </c>
      <c r="B258" s="8"/>
    </row>
    <row r="259" ht="15.95" customHeight="true" spans="1:2">
      <c r="A259" s="8" t="s">
        <v>589</v>
      </c>
      <c r="B259" s="8"/>
    </row>
    <row r="260" ht="15.95" customHeight="true" spans="1:2">
      <c r="A260" s="8" t="s">
        <v>602</v>
      </c>
      <c r="B260" s="8"/>
    </row>
    <row r="261" ht="15.95" customHeight="true" spans="1:2">
      <c r="A261" s="8" t="s">
        <v>603</v>
      </c>
      <c r="B261" s="8"/>
    </row>
    <row r="262" ht="15.95" customHeight="true" spans="1:2">
      <c r="A262" s="8" t="s">
        <v>604</v>
      </c>
      <c r="B262" s="8"/>
    </row>
    <row r="263" ht="15.95" customHeight="true" spans="1:2">
      <c r="A263" s="8" t="s">
        <v>605</v>
      </c>
      <c r="B263" s="8"/>
    </row>
    <row r="264" ht="15.95" customHeight="true" spans="1:2">
      <c r="A264" s="8" t="s">
        <v>606</v>
      </c>
      <c r="B264" s="8"/>
    </row>
    <row r="265" ht="15.95" customHeight="true" spans="1:2">
      <c r="A265" s="8" t="s">
        <v>607</v>
      </c>
      <c r="B265" s="8"/>
    </row>
    <row r="266" ht="15.95" customHeight="true" spans="1:2">
      <c r="A266" s="8" t="s">
        <v>608</v>
      </c>
      <c r="B266" s="8"/>
    </row>
    <row r="267" ht="15.95" customHeight="true" spans="1:2">
      <c r="A267" s="8" t="s">
        <v>609</v>
      </c>
      <c r="B267" s="8"/>
    </row>
    <row r="268" ht="15.95" customHeight="true" spans="1:2">
      <c r="A268" s="8" t="s">
        <v>589</v>
      </c>
      <c r="B268" s="8"/>
    </row>
    <row r="269" ht="15.95" customHeight="true" spans="1:2">
      <c r="A269" s="8" t="s">
        <v>610</v>
      </c>
      <c r="B269" s="8"/>
    </row>
    <row r="270" ht="15.95" customHeight="true" spans="1:2">
      <c r="A270" s="8" t="s">
        <v>611</v>
      </c>
      <c r="B270" s="8"/>
    </row>
    <row r="271" ht="15.95" customHeight="true" spans="1:2">
      <c r="A271" s="8" t="s">
        <v>612</v>
      </c>
      <c r="B271" s="8"/>
    </row>
    <row r="272" ht="15.95" customHeight="true" spans="1:2">
      <c r="A272" s="8" t="s">
        <v>613</v>
      </c>
      <c r="B272" s="8"/>
    </row>
    <row r="273" ht="15.95" customHeight="true" spans="1:2">
      <c r="A273" s="8" t="s">
        <v>614</v>
      </c>
      <c r="B273" s="8"/>
    </row>
    <row r="274" ht="15.95" customHeight="true" spans="1:2">
      <c r="A274" s="8" t="s">
        <v>615</v>
      </c>
      <c r="B274" s="8"/>
    </row>
    <row r="275" ht="15.95" customHeight="true" spans="1:2">
      <c r="A275" s="8" t="s">
        <v>616</v>
      </c>
      <c r="B275" s="8"/>
    </row>
    <row r="276" ht="15.95" customHeight="true" spans="1:2">
      <c r="A276" s="8" t="s">
        <v>617</v>
      </c>
      <c r="B276" s="8"/>
    </row>
    <row r="277" ht="15.95" customHeight="true" spans="1:2">
      <c r="A277" s="8" t="s">
        <v>618</v>
      </c>
      <c r="B277" s="8"/>
    </row>
    <row r="278" ht="15.95" customHeight="true" spans="1:2">
      <c r="A278" s="8" t="s">
        <v>619</v>
      </c>
      <c r="B278" s="8"/>
    </row>
    <row r="279" ht="15.95" customHeight="true" spans="1:2">
      <c r="A279" s="8" t="s">
        <v>620</v>
      </c>
      <c r="B279" s="8"/>
    </row>
    <row r="280" ht="15.95" customHeight="true" spans="1:2">
      <c r="A280" s="8" t="s">
        <v>621</v>
      </c>
      <c r="B280" s="8">
        <v>1254</v>
      </c>
    </row>
    <row r="281" ht="15.95" customHeight="true" spans="1:2">
      <c r="A281" s="8" t="s">
        <v>622</v>
      </c>
      <c r="B281" s="8">
        <v>867</v>
      </c>
    </row>
    <row r="282" ht="15.95" customHeight="true" spans="1:2">
      <c r="A282" s="8" t="s">
        <v>429</v>
      </c>
      <c r="B282" s="8">
        <v>194</v>
      </c>
    </row>
    <row r="283" ht="15.95" customHeight="true" spans="1:2">
      <c r="A283" s="8" t="s">
        <v>430</v>
      </c>
      <c r="B283" s="8"/>
    </row>
    <row r="284" ht="15.95" customHeight="true" spans="1:2">
      <c r="A284" s="8" t="s">
        <v>440</v>
      </c>
      <c r="B284" s="8"/>
    </row>
    <row r="285" ht="15.95" customHeight="true" spans="1:2">
      <c r="A285" s="8" t="s">
        <v>623</v>
      </c>
      <c r="B285" s="8">
        <v>82</v>
      </c>
    </row>
    <row r="286" ht="15.95" customHeight="true" spans="1:2">
      <c r="A286" s="8" t="s">
        <v>624</v>
      </c>
      <c r="B286" s="8">
        <v>123</v>
      </c>
    </row>
    <row r="287" ht="15.95" customHeight="true" spans="1:2">
      <c r="A287" s="8" t="s">
        <v>625</v>
      </c>
      <c r="B287" s="8"/>
    </row>
    <row r="288" ht="15.95" customHeight="true" spans="1:2">
      <c r="A288" s="8" t="s">
        <v>626</v>
      </c>
      <c r="B288" s="8"/>
    </row>
    <row r="289" ht="15.95" customHeight="true" spans="1:2">
      <c r="A289" s="8" t="s">
        <v>627</v>
      </c>
      <c r="B289" s="8">
        <v>242</v>
      </c>
    </row>
    <row r="290" ht="15.95" customHeight="true" spans="1:2">
      <c r="A290" s="8" t="s">
        <v>628</v>
      </c>
      <c r="B290" s="8"/>
    </row>
    <row r="291" ht="15.95" customHeight="true" spans="1:2">
      <c r="A291" s="8" t="s">
        <v>629</v>
      </c>
      <c r="B291" s="8"/>
    </row>
    <row r="292" ht="15.95" customHeight="true" spans="1:2">
      <c r="A292" s="8" t="s">
        <v>630</v>
      </c>
      <c r="B292" s="8"/>
    </row>
    <row r="293" ht="15.95" customHeight="true" spans="1:2">
      <c r="A293" s="8" t="s">
        <v>631</v>
      </c>
      <c r="B293" s="8">
        <v>226</v>
      </c>
    </row>
    <row r="294" ht="15.95" customHeight="true" spans="1:2">
      <c r="A294" s="8" t="s">
        <v>632</v>
      </c>
      <c r="B294" s="8">
        <v>36</v>
      </c>
    </row>
    <row r="295" ht="15.95" customHeight="true" spans="1:2">
      <c r="A295" s="8" t="s">
        <v>429</v>
      </c>
      <c r="B295" s="8"/>
    </row>
    <row r="296" ht="15.95" customHeight="true" spans="1:2">
      <c r="A296" s="8" t="s">
        <v>430</v>
      </c>
      <c r="B296" s="8"/>
    </row>
    <row r="297" ht="15.95" customHeight="true" spans="1:2">
      <c r="A297" s="8" t="s">
        <v>633</v>
      </c>
      <c r="B297" s="8"/>
    </row>
    <row r="298" ht="15.95" customHeight="true" spans="1:2">
      <c r="A298" s="8" t="s">
        <v>634</v>
      </c>
      <c r="B298" s="8">
        <v>36</v>
      </c>
    </row>
    <row r="299" ht="15.95" customHeight="true" spans="1:2">
      <c r="A299" s="8" t="s">
        <v>635</v>
      </c>
      <c r="B299" s="8"/>
    </row>
    <row r="300" ht="15.95" customHeight="true" spans="1:2">
      <c r="A300" s="8" t="s">
        <v>636</v>
      </c>
      <c r="B300" s="8">
        <v>288</v>
      </c>
    </row>
    <row r="301" ht="15.95" customHeight="true" spans="1:2">
      <c r="A301" s="8" t="s">
        <v>429</v>
      </c>
      <c r="B301" s="8">
        <v>288</v>
      </c>
    </row>
    <row r="302" ht="15.95" customHeight="true" spans="1:2">
      <c r="A302" s="8" t="s">
        <v>430</v>
      </c>
      <c r="B302" s="8"/>
    </row>
    <row r="303" ht="15.95" customHeight="true" spans="1:2">
      <c r="A303" s="8" t="s">
        <v>440</v>
      </c>
      <c r="B303" s="8"/>
    </row>
    <row r="304" ht="15.95" customHeight="true" spans="1:2">
      <c r="A304" s="8" t="s">
        <v>637</v>
      </c>
      <c r="B304" s="8"/>
    </row>
    <row r="305" ht="15.95" customHeight="true" spans="1:2">
      <c r="A305" s="8" t="s">
        <v>638</v>
      </c>
      <c r="B305" s="8"/>
    </row>
    <row r="306" ht="15.95" customHeight="true" spans="1:2">
      <c r="A306" s="8" t="s">
        <v>639</v>
      </c>
      <c r="B306" s="8"/>
    </row>
    <row r="307" ht="15.95" customHeight="true" spans="1:2">
      <c r="A307" s="8" t="s">
        <v>640</v>
      </c>
      <c r="B307" s="8"/>
    </row>
    <row r="308" ht="15.95" customHeight="true" spans="1:2">
      <c r="A308" s="8" t="s">
        <v>641</v>
      </c>
      <c r="B308" s="8"/>
    </row>
    <row r="309" ht="15.95" customHeight="true" spans="1:2">
      <c r="A309" s="8" t="s">
        <v>642</v>
      </c>
      <c r="B309" s="8"/>
    </row>
    <row r="310" ht="15.95" customHeight="true" spans="1:2">
      <c r="A310" s="8" t="s">
        <v>643</v>
      </c>
      <c r="B310" s="8"/>
    </row>
    <row r="311" ht="15.95" customHeight="true" spans="1:2">
      <c r="A311" s="8" t="s">
        <v>644</v>
      </c>
      <c r="B311" s="8">
        <v>47</v>
      </c>
    </row>
    <row r="312" ht="15.95" customHeight="true" spans="1:2">
      <c r="A312" s="8" t="s">
        <v>429</v>
      </c>
      <c r="B312" s="8"/>
    </row>
    <row r="313" ht="15.95" customHeight="true" spans="1:2">
      <c r="A313" s="8" t="s">
        <v>430</v>
      </c>
      <c r="B313" s="8"/>
    </row>
    <row r="314" ht="15.95" customHeight="true" spans="1:2">
      <c r="A314" s="8" t="s">
        <v>440</v>
      </c>
      <c r="B314" s="8"/>
    </row>
    <row r="315" ht="15.95" customHeight="true" spans="1:2">
      <c r="A315" s="8" t="s">
        <v>645</v>
      </c>
      <c r="B315" s="8"/>
    </row>
    <row r="316" ht="15.95" customHeight="true" spans="1:2">
      <c r="A316" s="8" t="s">
        <v>646</v>
      </c>
      <c r="B316" s="8">
        <v>47</v>
      </c>
    </row>
    <row r="317" ht="15.95" customHeight="true" spans="1:2">
      <c r="A317" s="8" t="s">
        <v>647</v>
      </c>
      <c r="B317" s="8"/>
    </row>
    <row r="318" ht="15.95" customHeight="true" spans="1:2">
      <c r="A318" s="8" t="s">
        <v>648</v>
      </c>
      <c r="B318" s="8"/>
    </row>
    <row r="319" ht="15.95" customHeight="true" spans="1:2">
      <c r="A319" s="8" t="s">
        <v>649</v>
      </c>
      <c r="B319" s="8"/>
    </row>
    <row r="320" ht="15.95" customHeight="true" spans="1:2">
      <c r="A320" s="8" t="s">
        <v>650</v>
      </c>
      <c r="B320" s="8">
        <v>16</v>
      </c>
    </row>
    <row r="321" ht="15.95" customHeight="true" spans="1:2">
      <c r="A321" s="8" t="s">
        <v>651</v>
      </c>
      <c r="B321" s="8">
        <v>16</v>
      </c>
    </row>
    <row r="322" ht="15.95" customHeight="true" spans="1:2">
      <c r="A322" s="8" t="s">
        <v>652</v>
      </c>
      <c r="B322" s="8">
        <v>54897</v>
      </c>
    </row>
    <row r="323" ht="15.95" customHeight="true" spans="1:2">
      <c r="A323" s="8" t="s">
        <v>653</v>
      </c>
      <c r="B323" s="8">
        <v>1251</v>
      </c>
    </row>
    <row r="324" ht="15.95" customHeight="true" spans="1:2">
      <c r="A324" s="8" t="s">
        <v>429</v>
      </c>
      <c r="B324" s="8">
        <v>1028</v>
      </c>
    </row>
    <row r="325" ht="15.95" customHeight="true" spans="1:2">
      <c r="A325" s="8" t="s">
        <v>430</v>
      </c>
      <c r="B325" s="8"/>
    </row>
    <row r="326" ht="15.95" customHeight="true" spans="1:2">
      <c r="A326" s="8" t="s">
        <v>440</v>
      </c>
      <c r="B326" s="8">
        <v>223</v>
      </c>
    </row>
    <row r="327" ht="15.95" customHeight="true" spans="1:2">
      <c r="A327" s="8" t="s">
        <v>654</v>
      </c>
      <c r="B327" s="8"/>
    </row>
    <row r="328" ht="15.95" customHeight="true" spans="1:2">
      <c r="A328" s="8" t="s">
        <v>464</v>
      </c>
      <c r="B328" s="8"/>
    </row>
    <row r="329" ht="15.95" customHeight="true" spans="1:2">
      <c r="A329" s="8" t="s">
        <v>655</v>
      </c>
      <c r="B329" s="8"/>
    </row>
    <row r="330" ht="15.95" customHeight="true" spans="1:2">
      <c r="A330" s="8" t="s">
        <v>656</v>
      </c>
      <c r="B330" s="8"/>
    </row>
    <row r="331" ht="15.95" customHeight="true" spans="1:2">
      <c r="A331" s="8" t="s">
        <v>657</v>
      </c>
      <c r="B331" s="8"/>
    </row>
    <row r="332" ht="15.95" customHeight="true" spans="1:2">
      <c r="A332" s="8" t="s">
        <v>658</v>
      </c>
      <c r="B332" s="8">
        <v>375</v>
      </c>
    </row>
    <row r="333" ht="15.95" customHeight="true" spans="1:2">
      <c r="A333" s="8" t="s">
        <v>429</v>
      </c>
      <c r="B333" s="8">
        <v>313</v>
      </c>
    </row>
    <row r="334" ht="15.95" customHeight="true" spans="1:2">
      <c r="A334" s="8" t="s">
        <v>430</v>
      </c>
      <c r="B334" s="8"/>
    </row>
    <row r="335" ht="15.95" customHeight="true" spans="1:2">
      <c r="A335" s="8" t="s">
        <v>440</v>
      </c>
      <c r="B335" s="8"/>
    </row>
    <row r="336" ht="15.95" customHeight="true" spans="1:2">
      <c r="A336" s="8" t="s">
        <v>659</v>
      </c>
      <c r="B336" s="8">
        <v>50</v>
      </c>
    </row>
    <row r="337" ht="15.95" customHeight="true" spans="1:2">
      <c r="A337" s="8" t="s">
        <v>660</v>
      </c>
      <c r="B337" s="8"/>
    </row>
    <row r="338" ht="15.95" customHeight="true" spans="1:2">
      <c r="A338" s="8" t="s">
        <v>661</v>
      </c>
      <c r="B338" s="8"/>
    </row>
    <row r="339" ht="15.95" customHeight="true" spans="1:2">
      <c r="A339" s="8" t="s">
        <v>662</v>
      </c>
      <c r="B339" s="8"/>
    </row>
    <row r="340" ht="15.95" customHeight="true" spans="1:2">
      <c r="A340" s="8" t="s">
        <v>663</v>
      </c>
      <c r="B340" s="8">
        <v>12</v>
      </c>
    </row>
    <row r="341" ht="15.95" customHeight="true" spans="1:2">
      <c r="A341" s="8" t="s">
        <v>664</v>
      </c>
      <c r="B341" s="8"/>
    </row>
    <row r="342" ht="15.95" customHeight="true" spans="1:2">
      <c r="A342" s="8" t="s">
        <v>665</v>
      </c>
      <c r="B342" s="8"/>
    </row>
    <row r="343" ht="15.95" customHeight="true" spans="1:2">
      <c r="A343" s="8" t="s">
        <v>666</v>
      </c>
      <c r="B343" s="8">
        <v>18475</v>
      </c>
    </row>
    <row r="344" ht="15.95" customHeight="true" spans="1:2">
      <c r="A344" s="8" t="s">
        <v>667</v>
      </c>
      <c r="B344" s="8">
        <v>5794</v>
      </c>
    </row>
    <row r="345" ht="15.95" customHeight="true" spans="1:2">
      <c r="A345" s="8" t="s">
        <v>668</v>
      </c>
      <c r="B345" s="8">
        <v>11664</v>
      </c>
    </row>
    <row r="346" ht="15.95" customHeight="true" spans="1:2">
      <c r="A346" s="8" t="s">
        <v>669</v>
      </c>
      <c r="B346" s="8"/>
    </row>
    <row r="347" ht="15.95" customHeight="true" spans="1:2">
      <c r="A347" s="8" t="s">
        <v>670</v>
      </c>
      <c r="B347" s="8"/>
    </row>
    <row r="348" ht="15.95" customHeight="true" spans="1:2">
      <c r="A348" s="8" t="s">
        <v>671</v>
      </c>
      <c r="B348" s="8"/>
    </row>
    <row r="349" ht="15.95" customHeight="true" spans="1:2">
      <c r="A349" s="8" t="s">
        <v>672</v>
      </c>
      <c r="B349" s="8">
        <v>1017</v>
      </c>
    </row>
    <row r="350" ht="15.95" customHeight="true" spans="1:2">
      <c r="A350" s="8" t="s">
        <v>673</v>
      </c>
      <c r="B350" s="8"/>
    </row>
    <row r="351" ht="15.95" customHeight="true" spans="1:2">
      <c r="A351" s="8" t="s">
        <v>674</v>
      </c>
      <c r="B351" s="8"/>
    </row>
    <row r="352" ht="15.95" customHeight="true" spans="1:2">
      <c r="A352" s="8" t="s">
        <v>675</v>
      </c>
      <c r="B352" s="8"/>
    </row>
    <row r="353" ht="15.95" customHeight="true" spans="1:2">
      <c r="A353" s="8" t="s">
        <v>676</v>
      </c>
      <c r="B353" s="8">
        <v>628</v>
      </c>
    </row>
    <row r="354" ht="15.95" customHeight="true" spans="1:2">
      <c r="A354" s="8" t="s">
        <v>677</v>
      </c>
      <c r="B354" s="8"/>
    </row>
    <row r="355" ht="15.95" customHeight="true" spans="1:2">
      <c r="A355" s="8" t="s">
        <v>678</v>
      </c>
      <c r="B355" s="8"/>
    </row>
    <row r="356" ht="15.95" customHeight="true" spans="1:2">
      <c r="A356" s="8" t="s">
        <v>679</v>
      </c>
      <c r="B356" s="8">
        <v>628</v>
      </c>
    </row>
    <row r="357" ht="15.95" customHeight="true" spans="1:2">
      <c r="A357" s="8" t="s">
        <v>680</v>
      </c>
      <c r="B357" s="8">
        <v>3132</v>
      </c>
    </row>
    <row r="358" ht="15.95" customHeight="true" spans="1:2">
      <c r="A358" s="8" t="s">
        <v>681</v>
      </c>
      <c r="B358" s="8">
        <v>1500</v>
      </c>
    </row>
    <row r="359" ht="15.95" customHeight="true" spans="1:2">
      <c r="A359" s="8" t="s">
        <v>682</v>
      </c>
      <c r="B359" s="8">
        <v>158</v>
      </c>
    </row>
    <row r="360" ht="15.95" customHeight="true" spans="1:2">
      <c r="A360" s="8" t="s">
        <v>683</v>
      </c>
      <c r="B360" s="8">
        <v>1105</v>
      </c>
    </row>
    <row r="361" ht="15.95" customHeight="true" spans="1:2">
      <c r="A361" s="8" t="s">
        <v>684</v>
      </c>
      <c r="B361" s="8">
        <v>28</v>
      </c>
    </row>
    <row r="362" ht="15.95" customHeight="true" spans="1:2">
      <c r="A362" s="8" t="s">
        <v>685</v>
      </c>
      <c r="B362" s="8">
        <v>336</v>
      </c>
    </row>
    <row r="363" ht="15.95" customHeight="true" spans="1:2">
      <c r="A363" s="8" t="s">
        <v>686</v>
      </c>
      <c r="B363" s="8"/>
    </row>
    <row r="364" ht="15.95" customHeight="true" spans="1:2">
      <c r="A364" s="8" t="s">
        <v>687</v>
      </c>
      <c r="B364" s="8">
        <v>5</v>
      </c>
    </row>
    <row r="365" ht="15.95" customHeight="true" spans="1:2">
      <c r="A365" s="8" t="s">
        <v>688</v>
      </c>
      <c r="B365" s="8">
        <v>391</v>
      </c>
    </row>
    <row r="366" ht="15.95" customHeight="true" spans="1:2">
      <c r="A366" s="8" t="s">
        <v>689</v>
      </c>
      <c r="B366" s="8">
        <v>366</v>
      </c>
    </row>
    <row r="367" ht="15.95" customHeight="true" spans="1:2">
      <c r="A367" s="8" t="s">
        <v>690</v>
      </c>
      <c r="B367" s="8">
        <v>25</v>
      </c>
    </row>
    <row r="368" ht="15.95" customHeight="true" spans="1:2">
      <c r="A368" s="8" t="s">
        <v>691</v>
      </c>
      <c r="B368" s="8"/>
    </row>
    <row r="369" ht="15.95" customHeight="true" spans="1:2">
      <c r="A369" s="8" t="s">
        <v>692</v>
      </c>
      <c r="B369" s="8"/>
    </row>
    <row r="370" ht="15.95" customHeight="true" spans="1:2">
      <c r="A370" s="8" t="s">
        <v>693</v>
      </c>
      <c r="B370" s="8">
        <v>1502</v>
      </c>
    </row>
    <row r="371" ht="15.95" customHeight="true" spans="1:2">
      <c r="A371" s="8" t="s">
        <v>694</v>
      </c>
      <c r="B371" s="8">
        <v>201</v>
      </c>
    </row>
    <row r="372" ht="15.95" customHeight="true" spans="1:2">
      <c r="A372" s="8" t="s">
        <v>695</v>
      </c>
      <c r="B372" s="8">
        <v>199</v>
      </c>
    </row>
    <row r="373" ht="15.95" customHeight="true" spans="1:2">
      <c r="A373" s="8" t="s">
        <v>696</v>
      </c>
      <c r="B373" s="8">
        <v>946</v>
      </c>
    </row>
    <row r="374" ht="15.95" customHeight="true" spans="1:2">
      <c r="A374" s="8" t="s">
        <v>697</v>
      </c>
      <c r="B374" s="8">
        <v>156</v>
      </c>
    </row>
    <row r="375" ht="15.95" customHeight="true" spans="1:2">
      <c r="A375" s="8" t="s">
        <v>698</v>
      </c>
      <c r="B375" s="8"/>
    </row>
    <row r="376" ht="15.95" customHeight="true" spans="1:2">
      <c r="A376" s="8" t="s">
        <v>699</v>
      </c>
      <c r="B376" s="8">
        <v>975</v>
      </c>
    </row>
    <row r="377" ht="15.95" customHeight="true" spans="1:2">
      <c r="A377" s="8" t="s">
        <v>429</v>
      </c>
      <c r="B377" s="8">
        <v>161</v>
      </c>
    </row>
    <row r="378" ht="15.95" customHeight="true" spans="1:2">
      <c r="A378" s="8" t="s">
        <v>700</v>
      </c>
      <c r="B378" s="8">
        <v>783</v>
      </c>
    </row>
    <row r="379" ht="15.95" customHeight="true" spans="1:2">
      <c r="A379" s="8" t="s">
        <v>701</v>
      </c>
      <c r="B379" s="8"/>
    </row>
    <row r="380" ht="15.95" customHeight="true" spans="1:2">
      <c r="A380" s="8" t="s">
        <v>702</v>
      </c>
      <c r="B380" s="8">
        <v>31</v>
      </c>
    </row>
    <row r="381" ht="15.95" customHeight="true" spans="1:2">
      <c r="A381" s="8" t="s">
        <v>703</v>
      </c>
      <c r="B381" s="8">
        <v>95</v>
      </c>
    </row>
    <row r="382" ht="15.95" customHeight="true" spans="1:2">
      <c r="A382" s="8" t="s">
        <v>704</v>
      </c>
      <c r="B382" s="8">
        <v>95</v>
      </c>
    </row>
    <row r="383" ht="15.95" customHeight="true" spans="1:2">
      <c r="A383" s="8" t="s">
        <v>705</v>
      </c>
      <c r="B383" s="8"/>
    </row>
    <row r="384" ht="15.95" customHeight="true" spans="1:2">
      <c r="A384" s="8" t="s">
        <v>706</v>
      </c>
      <c r="B384" s="8"/>
    </row>
    <row r="385" ht="15.95" customHeight="true" spans="1:2">
      <c r="A385" s="8" t="s">
        <v>429</v>
      </c>
      <c r="B385" s="8"/>
    </row>
    <row r="386" ht="15.95" customHeight="true" spans="1:2">
      <c r="A386" s="8" t="s">
        <v>707</v>
      </c>
      <c r="B386" s="8"/>
    </row>
    <row r="387" ht="15.95" customHeight="true" spans="1:2">
      <c r="A387" s="8" t="s">
        <v>708</v>
      </c>
      <c r="B387" s="8">
        <v>3596</v>
      </c>
    </row>
    <row r="388" ht="15.95" customHeight="true" spans="1:2">
      <c r="A388" s="8" t="s">
        <v>709</v>
      </c>
      <c r="B388" s="8">
        <v>351</v>
      </c>
    </row>
    <row r="389" ht="15.95" customHeight="true" spans="1:2">
      <c r="A389" s="8" t="s">
        <v>710</v>
      </c>
      <c r="B389" s="8">
        <v>3245</v>
      </c>
    </row>
    <row r="390" ht="15.95" customHeight="true" spans="1:2">
      <c r="A390" s="8" t="s">
        <v>711</v>
      </c>
      <c r="B390" s="8">
        <v>194</v>
      </c>
    </row>
    <row r="391" ht="15.95" customHeight="true" spans="1:2">
      <c r="A391" s="8" t="s">
        <v>712</v>
      </c>
      <c r="B391" s="8">
        <v>170</v>
      </c>
    </row>
    <row r="392" ht="15.95" customHeight="true" spans="1:2">
      <c r="A392" s="8" t="s">
        <v>713</v>
      </c>
      <c r="B392" s="8">
        <v>24</v>
      </c>
    </row>
    <row r="393" ht="15.95" customHeight="true" spans="1:2">
      <c r="A393" s="8" t="s">
        <v>714</v>
      </c>
      <c r="B393" s="8"/>
    </row>
    <row r="394" ht="15.95" customHeight="true" spans="1:2">
      <c r="A394" s="8" t="s">
        <v>715</v>
      </c>
      <c r="B394" s="8"/>
    </row>
    <row r="395" ht="15.95" customHeight="true" spans="1:2">
      <c r="A395" s="8" t="s">
        <v>716</v>
      </c>
      <c r="B395" s="8"/>
    </row>
    <row r="396" ht="15.95" customHeight="true" spans="1:2">
      <c r="A396" s="8" t="s">
        <v>717</v>
      </c>
      <c r="B396" s="8"/>
    </row>
    <row r="397" ht="15.95" customHeight="true" spans="1:2">
      <c r="A397" s="8" t="s">
        <v>718</v>
      </c>
      <c r="B397" s="8"/>
    </row>
    <row r="398" ht="15.95" customHeight="true" spans="1:2">
      <c r="A398" s="8" t="s">
        <v>719</v>
      </c>
      <c r="B398" s="8">
        <v>74</v>
      </c>
    </row>
    <row r="399" ht="15.95" customHeight="true" spans="1:2">
      <c r="A399" s="8" t="s">
        <v>720</v>
      </c>
      <c r="B399" s="8"/>
    </row>
    <row r="400" ht="15.95" customHeight="true" spans="1:2">
      <c r="A400" s="8" t="s">
        <v>721</v>
      </c>
      <c r="B400" s="8">
        <v>74</v>
      </c>
    </row>
    <row r="401" ht="15.95" customHeight="true" spans="1:2">
      <c r="A401" s="8" t="s">
        <v>722</v>
      </c>
      <c r="B401" s="8">
        <v>24105</v>
      </c>
    </row>
    <row r="402" ht="15.95" customHeight="true" spans="1:2">
      <c r="A402" s="8" t="s">
        <v>723</v>
      </c>
      <c r="B402" s="8">
        <v>16705</v>
      </c>
    </row>
    <row r="403" ht="15.95" customHeight="true" spans="1:2">
      <c r="A403" s="8" t="s">
        <v>724</v>
      </c>
      <c r="B403" s="8">
        <v>7400</v>
      </c>
    </row>
    <row r="404" ht="15.95" customHeight="true" spans="1:2">
      <c r="A404" s="8" t="s">
        <v>725</v>
      </c>
      <c r="B404" s="8"/>
    </row>
    <row r="405" ht="15.95" customHeight="true" spans="1:2">
      <c r="A405" s="8" t="s">
        <v>726</v>
      </c>
      <c r="B405" s="8">
        <v>104</v>
      </c>
    </row>
    <row r="406" ht="15.95" customHeight="true" spans="1:2">
      <c r="A406" s="8" t="s">
        <v>727</v>
      </c>
      <c r="B406" s="8">
        <v>104</v>
      </c>
    </row>
    <row r="407" ht="18" customHeight="true" spans="1:2">
      <c r="A407" s="8" t="s">
        <v>728</v>
      </c>
      <c r="B407" s="8">
        <v>32118</v>
      </c>
    </row>
    <row r="408" ht="15.95" customHeight="true" spans="1:2">
      <c r="A408" s="8" t="s">
        <v>729</v>
      </c>
      <c r="B408" s="8">
        <v>420</v>
      </c>
    </row>
    <row r="409" ht="15.95" customHeight="true" spans="1:2">
      <c r="A409" s="8" t="s">
        <v>429</v>
      </c>
      <c r="B409" s="8">
        <v>420</v>
      </c>
    </row>
    <row r="410" ht="15.95" customHeight="true" spans="1:2">
      <c r="A410" s="8" t="s">
        <v>430</v>
      </c>
      <c r="B410" s="8"/>
    </row>
    <row r="411" ht="15.95" customHeight="true" spans="1:2">
      <c r="A411" s="8" t="s">
        <v>730</v>
      </c>
      <c r="B411" s="8"/>
    </row>
    <row r="412" ht="15.95" customHeight="true" spans="1:2">
      <c r="A412" s="8" t="s">
        <v>731</v>
      </c>
      <c r="B412" s="8">
        <v>11</v>
      </c>
    </row>
    <row r="413" ht="15.95" customHeight="true" spans="1:2">
      <c r="A413" s="8" t="s">
        <v>732</v>
      </c>
      <c r="B413" s="8"/>
    </row>
    <row r="414" ht="15.95" customHeight="true" spans="1:2">
      <c r="A414" s="8" t="s">
        <v>733</v>
      </c>
      <c r="B414" s="8">
        <v>11</v>
      </c>
    </row>
    <row r="415" ht="15.95" customHeight="true" spans="1:2">
      <c r="A415" s="8" t="s">
        <v>734</v>
      </c>
      <c r="B415" s="8"/>
    </row>
    <row r="416" ht="15.95" customHeight="true" spans="1:2">
      <c r="A416" s="8" t="s">
        <v>735</v>
      </c>
      <c r="B416" s="8"/>
    </row>
    <row r="417" ht="15.95" customHeight="true" spans="1:2">
      <c r="A417" s="8" t="s">
        <v>736</v>
      </c>
      <c r="B417" s="8"/>
    </row>
    <row r="418" ht="15.95" customHeight="true" spans="1:2">
      <c r="A418" s="8" t="s">
        <v>737</v>
      </c>
      <c r="B418" s="8"/>
    </row>
    <row r="419" ht="15.95" customHeight="true" spans="1:2">
      <c r="A419" s="8" t="s">
        <v>738</v>
      </c>
      <c r="B419" s="8"/>
    </row>
    <row r="420" ht="15.95" customHeight="true" spans="1:2">
      <c r="A420" s="8" t="s">
        <v>739</v>
      </c>
      <c r="B420" s="8">
        <v>2641</v>
      </c>
    </row>
    <row r="421" ht="15.95" customHeight="true" spans="1:2">
      <c r="A421" s="8" t="s">
        <v>740</v>
      </c>
      <c r="B421" s="8">
        <v>2192</v>
      </c>
    </row>
    <row r="422" ht="15.95" customHeight="true" spans="1:2">
      <c r="A422" s="8" t="s">
        <v>741</v>
      </c>
      <c r="B422" s="8">
        <v>449</v>
      </c>
    </row>
    <row r="423" ht="15.95" customHeight="true" spans="1:2">
      <c r="A423" s="8" t="s">
        <v>742</v>
      </c>
      <c r="B423" s="8">
        <v>2377</v>
      </c>
    </row>
    <row r="424" ht="15.95" customHeight="true" spans="1:2">
      <c r="A424" s="8" t="s">
        <v>743</v>
      </c>
      <c r="B424" s="8">
        <v>924</v>
      </c>
    </row>
    <row r="425" ht="15.95" customHeight="true" spans="1:2">
      <c r="A425" s="8" t="s">
        <v>744</v>
      </c>
      <c r="B425" s="8">
        <v>77</v>
      </c>
    </row>
    <row r="426" ht="15.95" customHeight="true" spans="1:2">
      <c r="A426" s="8" t="s">
        <v>745</v>
      </c>
      <c r="B426" s="8"/>
    </row>
    <row r="427" ht="15.95" customHeight="true" spans="1:2">
      <c r="A427" s="8" t="s">
        <v>746</v>
      </c>
      <c r="B427" s="8"/>
    </row>
    <row r="428" ht="15.95" customHeight="true" spans="1:2">
      <c r="A428" s="8" t="s">
        <v>747</v>
      </c>
      <c r="B428" s="8"/>
    </row>
    <row r="429" ht="15.95" customHeight="true" spans="1:2">
      <c r="A429" s="8" t="s">
        <v>748</v>
      </c>
      <c r="B429" s="8"/>
    </row>
    <row r="430" ht="15.95" customHeight="true" spans="1:2">
      <c r="A430" s="8" t="s">
        <v>749</v>
      </c>
      <c r="B430" s="8"/>
    </row>
    <row r="431" ht="15.95" customHeight="true" spans="1:2">
      <c r="A431" s="8" t="s">
        <v>750</v>
      </c>
      <c r="B431" s="8">
        <v>1376</v>
      </c>
    </row>
    <row r="432" ht="15.95" customHeight="true" spans="1:2">
      <c r="A432" s="8" t="s">
        <v>751</v>
      </c>
      <c r="B432" s="8"/>
    </row>
    <row r="433" ht="15.95" customHeight="true" spans="1:2">
      <c r="A433" s="8" t="s">
        <v>752</v>
      </c>
      <c r="B433" s="8"/>
    </row>
    <row r="434" ht="15.95" customHeight="true" spans="1:2">
      <c r="A434" s="8" t="s">
        <v>753</v>
      </c>
      <c r="B434" s="8"/>
    </row>
    <row r="435" ht="15.95" customHeight="true" spans="1:2">
      <c r="A435" s="8" t="s">
        <v>754</v>
      </c>
      <c r="B435" s="8">
        <v>2188</v>
      </c>
    </row>
    <row r="436" ht="15.95" customHeight="true" spans="1:2">
      <c r="A436" s="8" t="s">
        <v>755</v>
      </c>
      <c r="B436" s="8">
        <v>1244</v>
      </c>
    </row>
    <row r="437" ht="15.95" customHeight="true" spans="1:2">
      <c r="A437" s="8" t="s">
        <v>756</v>
      </c>
      <c r="B437" s="8">
        <v>358</v>
      </c>
    </row>
    <row r="438" ht="15.95" customHeight="true" spans="1:2">
      <c r="A438" s="8" t="s">
        <v>757</v>
      </c>
      <c r="B438" s="8">
        <v>586</v>
      </c>
    </row>
    <row r="439" ht="15.95" customHeight="true" spans="1:2">
      <c r="A439" s="8" t="s">
        <v>758</v>
      </c>
      <c r="B439" s="8">
        <v>654</v>
      </c>
    </row>
    <row r="440" ht="15.95" customHeight="true" spans="1:2">
      <c r="A440" s="8" t="s">
        <v>429</v>
      </c>
      <c r="B440" s="8">
        <v>426</v>
      </c>
    </row>
    <row r="441" ht="15.95" customHeight="true" spans="1:2">
      <c r="A441" s="8" t="s">
        <v>430</v>
      </c>
      <c r="B441" s="8"/>
    </row>
    <row r="442" ht="15.95" customHeight="true" spans="1:2">
      <c r="A442" s="8" t="s">
        <v>759</v>
      </c>
      <c r="B442" s="8"/>
    </row>
    <row r="443" ht="15.95" customHeight="true" spans="1:2">
      <c r="A443" s="8" t="s">
        <v>760</v>
      </c>
      <c r="B443" s="8"/>
    </row>
    <row r="444" ht="15.95" customHeight="true" spans="1:2">
      <c r="A444" s="8" t="s">
        <v>761</v>
      </c>
      <c r="B444" s="8">
        <v>106</v>
      </c>
    </row>
    <row r="445" ht="15.95" customHeight="true" spans="1:2">
      <c r="A445" s="8" t="s">
        <v>437</v>
      </c>
      <c r="B445" s="8"/>
    </row>
    <row r="446" ht="15.95" customHeight="true" spans="1:2">
      <c r="A446" s="8" t="s">
        <v>762</v>
      </c>
      <c r="B446" s="8">
        <v>122</v>
      </c>
    </row>
    <row r="447" ht="15.95" customHeight="true" spans="1:2">
      <c r="A447" s="8" t="s">
        <v>763</v>
      </c>
      <c r="B447" s="8">
        <v>4961</v>
      </c>
    </row>
    <row r="448" ht="15.95" customHeight="true" spans="1:2">
      <c r="A448" s="8" t="s">
        <v>764</v>
      </c>
      <c r="B448" s="8">
        <v>2000</v>
      </c>
    </row>
    <row r="449" ht="15.95" customHeight="true" spans="1:2">
      <c r="A449" s="8" t="s">
        <v>765</v>
      </c>
      <c r="B449" s="8">
        <v>2961</v>
      </c>
    </row>
    <row r="450" ht="15.95" customHeight="true" spans="1:2">
      <c r="A450" s="8" t="s">
        <v>766</v>
      </c>
      <c r="B450" s="8"/>
    </row>
    <row r="451" ht="15.95" customHeight="true" spans="1:2">
      <c r="A451" s="8" t="s">
        <v>767</v>
      </c>
      <c r="B451" s="8">
        <v>18497</v>
      </c>
    </row>
    <row r="452" ht="15.95" customHeight="true" spans="1:2">
      <c r="A452" s="8" t="s">
        <v>768</v>
      </c>
      <c r="B452" s="8">
        <v>1038</v>
      </c>
    </row>
    <row r="453" ht="15.95" customHeight="true" spans="1:2">
      <c r="A453" s="8" t="s">
        <v>769</v>
      </c>
      <c r="B453" s="8">
        <v>17448</v>
      </c>
    </row>
    <row r="454" ht="15.95" customHeight="true" spans="1:2">
      <c r="A454" s="8" t="s">
        <v>770</v>
      </c>
      <c r="B454" s="8">
        <v>11</v>
      </c>
    </row>
    <row r="455" ht="15.95" customHeight="true" spans="1:2">
      <c r="A455" s="8" t="s">
        <v>771</v>
      </c>
      <c r="B455" s="8">
        <v>303</v>
      </c>
    </row>
    <row r="456" ht="15.95" customHeight="true" spans="1:2">
      <c r="A456" s="8" t="s">
        <v>772</v>
      </c>
      <c r="B456" s="8">
        <v>303</v>
      </c>
    </row>
    <row r="457" ht="15.95" customHeight="true" spans="1:2">
      <c r="A457" s="8" t="s">
        <v>773</v>
      </c>
      <c r="B457" s="8"/>
    </row>
    <row r="458" ht="15.95" customHeight="true" spans="1:2">
      <c r="A458" s="8" t="s">
        <v>774</v>
      </c>
      <c r="B458" s="8"/>
    </row>
    <row r="459" ht="15.95" customHeight="true" spans="1:2">
      <c r="A459" s="8" t="s">
        <v>775</v>
      </c>
      <c r="B459" s="8">
        <v>66</v>
      </c>
    </row>
    <row r="460" ht="15.95" customHeight="true" spans="1:2">
      <c r="A460" s="8" t="s">
        <v>776</v>
      </c>
      <c r="B460" s="8">
        <v>66</v>
      </c>
    </row>
    <row r="461" ht="15.95" customHeight="true" spans="1:2">
      <c r="A461" s="8" t="s">
        <v>777</v>
      </c>
      <c r="B461" s="8"/>
    </row>
    <row r="462" ht="15.95" customHeight="true" spans="1:2">
      <c r="A462" s="8" t="s">
        <v>778</v>
      </c>
      <c r="B462" s="8"/>
    </row>
    <row r="463" ht="15.95" customHeight="true" spans="1:2">
      <c r="A463" s="8" t="s">
        <v>779</v>
      </c>
      <c r="B463" s="8">
        <v>1177</v>
      </c>
    </row>
    <row r="464" ht="15.95" customHeight="true" spans="1:2">
      <c r="A464" s="8" t="s">
        <v>780</v>
      </c>
      <c r="B464" s="8">
        <v>185</v>
      </c>
    </row>
    <row r="465" ht="15.95" customHeight="true" spans="1:2">
      <c r="A465" s="8" t="s">
        <v>429</v>
      </c>
      <c r="B465" s="8">
        <v>185</v>
      </c>
    </row>
    <row r="466" ht="15.95" customHeight="true" spans="1:2">
      <c r="A466" s="8" t="s">
        <v>440</v>
      </c>
      <c r="B466" s="8"/>
    </row>
    <row r="467" ht="15.95" customHeight="true" spans="1:2">
      <c r="A467" s="8" t="s">
        <v>781</v>
      </c>
      <c r="B467" s="8"/>
    </row>
    <row r="468" ht="15.95" customHeight="true" spans="1:2">
      <c r="A468" s="8" t="s">
        <v>782</v>
      </c>
      <c r="B468" s="8"/>
    </row>
    <row r="469" ht="15.95" customHeight="true" spans="1:2">
      <c r="A469" s="8" t="s">
        <v>783</v>
      </c>
      <c r="B469" s="8">
        <v>206</v>
      </c>
    </row>
    <row r="470" ht="15.95" customHeight="true" spans="1:2">
      <c r="A470" s="8" t="s">
        <v>784</v>
      </c>
      <c r="B470" s="8">
        <v>206</v>
      </c>
    </row>
    <row r="471" ht="15.95" customHeight="true" spans="1:2">
      <c r="A471" s="8" t="s">
        <v>785</v>
      </c>
      <c r="B471" s="8">
        <v>786</v>
      </c>
    </row>
    <row r="472" ht="15.95" customHeight="true" spans="1:2">
      <c r="A472" s="8" t="s">
        <v>786</v>
      </c>
      <c r="B472" s="8"/>
    </row>
    <row r="473" ht="15.95" customHeight="true" spans="1:2">
      <c r="A473" s="8" t="s">
        <v>787</v>
      </c>
      <c r="B473" s="8"/>
    </row>
    <row r="474" ht="15.95" customHeight="true" spans="1:2">
      <c r="A474" s="8" t="s">
        <v>788</v>
      </c>
      <c r="B474" s="8">
        <v>786</v>
      </c>
    </row>
    <row r="475" ht="15.95" customHeight="true" spans="1:2">
      <c r="A475" s="8" t="s">
        <v>789</v>
      </c>
      <c r="B475" s="8"/>
    </row>
    <row r="476" ht="15.95" customHeight="true" spans="1:2">
      <c r="A476" s="8" t="s">
        <v>790</v>
      </c>
      <c r="B476" s="8"/>
    </row>
    <row r="477" ht="15.95" customHeight="true" spans="1:2">
      <c r="A477" s="8" t="s">
        <v>791</v>
      </c>
      <c r="B477" s="8"/>
    </row>
    <row r="478" ht="15.95" customHeight="true" spans="1:2">
      <c r="A478" s="8" t="s">
        <v>792</v>
      </c>
      <c r="B478" s="8"/>
    </row>
    <row r="479" ht="15.95" customHeight="true" spans="1:2">
      <c r="A479" s="8" t="s">
        <v>793</v>
      </c>
      <c r="B479" s="8"/>
    </row>
    <row r="480" ht="15.95" customHeight="true" spans="1:2">
      <c r="A480" s="8" t="s">
        <v>794</v>
      </c>
      <c r="B480" s="8"/>
    </row>
    <row r="481" ht="15.95" customHeight="true" spans="1:2">
      <c r="A481" s="8" t="s">
        <v>795</v>
      </c>
      <c r="B481" s="8"/>
    </row>
    <row r="482" ht="15.95" customHeight="true" spans="1:2">
      <c r="A482" s="8" t="s">
        <v>796</v>
      </c>
      <c r="B482" s="8"/>
    </row>
    <row r="483" ht="15.95" customHeight="true" spans="1:2">
      <c r="A483" s="8" t="s">
        <v>797</v>
      </c>
      <c r="B483" s="8"/>
    </row>
    <row r="484" ht="15.95" customHeight="true" spans="1:2">
      <c r="A484" s="8" t="s">
        <v>437</v>
      </c>
      <c r="B484" s="8"/>
    </row>
    <row r="485" ht="15.95" customHeight="true" spans="1:2">
      <c r="A485" s="8" t="s">
        <v>798</v>
      </c>
      <c r="B485" s="8"/>
    </row>
    <row r="486" ht="15.95" customHeight="true" spans="1:2">
      <c r="A486" s="8" t="s">
        <v>799</v>
      </c>
      <c r="B486" s="8"/>
    </row>
    <row r="487" ht="15.95" customHeight="true" spans="1:2">
      <c r="A487" s="8" t="s">
        <v>800</v>
      </c>
      <c r="B487" s="8"/>
    </row>
    <row r="488" ht="15.95" customHeight="true" spans="1:2">
      <c r="A488" s="8" t="s">
        <v>801</v>
      </c>
      <c r="B488" s="8">
        <v>2979</v>
      </c>
    </row>
    <row r="489" ht="15.95" customHeight="true" spans="1:2">
      <c r="A489" s="8" t="s">
        <v>802</v>
      </c>
      <c r="B489" s="8">
        <v>1305</v>
      </c>
    </row>
    <row r="490" ht="15.95" customHeight="true" spans="1:2">
      <c r="A490" s="8" t="s">
        <v>429</v>
      </c>
      <c r="B490" s="8">
        <v>399</v>
      </c>
    </row>
    <row r="491" ht="15.95" customHeight="true" spans="1:2">
      <c r="A491" s="8" t="s">
        <v>803</v>
      </c>
      <c r="B491" s="8">
        <v>372</v>
      </c>
    </row>
    <row r="492" ht="15.95" customHeight="true" spans="1:2">
      <c r="A492" s="8" t="s">
        <v>804</v>
      </c>
      <c r="B492" s="8"/>
    </row>
    <row r="493" ht="15.95" customHeight="true" spans="1:2">
      <c r="A493" s="8" t="s">
        <v>805</v>
      </c>
      <c r="B493" s="8"/>
    </row>
    <row r="494" ht="15.95" customHeight="true" spans="1:2">
      <c r="A494" s="8" t="s">
        <v>806</v>
      </c>
      <c r="B494" s="8">
        <v>534</v>
      </c>
    </row>
    <row r="495" ht="15.95" customHeight="true" spans="1:2">
      <c r="A495" s="8" t="s">
        <v>807</v>
      </c>
      <c r="B495" s="8"/>
    </row>
    <row r="496" ht="15.95" customHeight="true" spans="1:2">
      <c r="A496" s="8" t="s">
        <v>808</v>
      </c>
      <c r="B496" s="8"/>
    </row>
    <row r="497" ht="15.95" customHeight="true" spans="1:2">
      <c r="A497" s="8" t="s">
        <v>809</v>
      </c>
      <c r="B497" s="8">
        <v>264</v>
      </c>
    </row>
    <row r="498" ht="15.95" customHeight="true" spans="1:2">
      <c r="A498" s="8" t="s">
        <v>810</v>
      </c>
      <c r="B498" s="8">
        <v>264</v>
      </c>
    </row>
    <row r="499" ht="15.95" customHeight="true" spans="1:2">
      <c r="A499" s="8" t="s">
        <v>811</v>
      </c>
      <c r="B499" s="8">
        <v>444</v>
      </c>
    </row>
    <row r="500" ht="15.95" customHeight="true" spans="1:2">
      <c r="A500" s="8" t="s">
        <v>812</v>
      </c>
      <c r="B500" s="8">
        <v>200</v>
      </c>
    </row>
    <row r="501" ht="15.95" customHeight="true" spans="1:2">
      <c r="A501" s="8" t="s">
        <v>813</v>
      </c>
      <c r="B501" s="8">
        <v>244</v>
      </c>
    </row>
    <row r="502" ht="15.95" customHeight="true" spans="1:2">
      <c r="A502" s="8" t="s">
        <v>814</v>
      </c>
      <c r="B502" s="8">
        <v>687</v>
      </c>
    </row>
    <row r="503" ht="15.95" customHeight="true" spans="1:2">
      <c r="A503" s="8" t="s">
        <v>815</v>
      </c>
      <c r="B503" s="8">
        <v>279</v>
      </c>
    </row>
    <row r="504" ht="15.95" customHeight="true" spans="1:2">
      <c r="A504" s="8" t="s">
        <v>816</v>
      </c>
      <c r="B504" s="8"/>
    </row>
    <row r="505" ht="15.95" customHeight="true" spans="1:2">
      <c r="A505" s="8" t="s">
        <v>817</v>
      </c>
      <c r="B505" s="8"/>
    </row>
    <row r="506" ht="15.95" customHeight="true" spans="1:2">
      <c r="A506" s="8" t="s">
        <v>818</v>
      </c>
      <c r="B506" s="8">
        <v>23597</v>
      </c>
    </row>
    <row r="507" ht="15.95" customHeight="true" spans="1:2">
      <c r="A507" s="8" t="s">
        <v>819</v>
      </c>
      <c r="B507" s="8">
        <v>4319</v>
      </c>
    </row>
    <row r="508" ht="15.95" customHeight="true" spans="1:2">
      <c r="A508" s="8" t="s">
        <v>429</v>
      </c>
      <c r="B508" s="8">
        <v>338</v>
      </c>
    </row>
    <row r="509" ht="15.95" customHeight="true" spans="1:2">
      <c r="A509" s="8" t="s">
        <v>430</v>
      </c>
      <c r="B509" s="8"/>
    </row>
    <row r="510" ht="15.95" customHeight="true" spans="1:2">
      <c r="A510" s="8" t="s">
        <v>440</v>
      </c>
      <c r="B510" s="8">
        <v>1741</v>
      </c>
    </row>
    <row r="511" ht="15.95" customHeight="true" spans="1:2">
      <c r="A511" s="8" t="s">
        <v>437</v>
      </c>
      <c r="B511" s="8">
        <v>731</v>
      </c>
    </row>
    <row r="512" ht="15.95" customHeight="true" spans="1:2">
      <c r="A512" s="8" t="s">
        <v>820</v>
      </c>
      <c r="B512" s="8">
        <v>194</v>
      </c>
    </row>
    <row r="513" ht="15.95" customHeight="true" spans="1:2">
      <c r="A513" s="8" t="s">
        <v>821</v>
      </c>
      <c r="B513" s="8"/>
    </row>
    <row r="514" ht="15.95" customHeight="true" spans="1:2">
      <c r="A514" s="8" t="s">
        <v>822</v>
      </c>
      <c r="B514" s="8"/>
    </row>
    <row r="515" ht="15.95" customHeight="true" spans="1:2">
      <c r="A515" s="8" t="s">
        <v>823</v>
      </c>
      <c r="B515" s="8">
        <v>103</v>
      </c>
    </row>
    <row r="516" ht="15.95" customHeight="true" spans="1:2">
      <c r="A516" s="8" t="s">
        <v>824</v>
      </c>
      <c r="B516" s="8"/>
    </row>
    <row r="517" ht="15.95" customHeight="true" spans="1:2">
      <c r="A517" s="8" t="s">
        <v>825</v>
      </c>
      <c r="B517" s="8"/>
    </row>
    <row r="518" ht="15.95" customHeight="true" spans="1:2">
      <c r="A518" s="8" t="s">
        <v>826</v>
      </c>
      <c r="B518" s="8"/>
    </row>
    <row r="519" ht="15.95" customHeight="true" spans="1:2">
      <c r="A519" s="8" t="s">
        <v>827</v>
      </c>
      <c r="B519" s="8"/>
    </row>
    <row r="520" ht="15.95" customHeight="true" spans="1:2">
      <c r="A520" s="8" t="s">
        <v>828</v>
      </c>
      <c r="B520" s="8"/>
    </row>
    <row r="521" ht="15.95" customHeight="true" spans="1:2">
      <c r="A521" s="8" t="s">
        <v>829</v>
      </c>
      <c r="B521" s="8">
        <v>60</v>
      </c>
    </row>
    <row r="522" ht="15.95" customHeight="true" spans="1:2">
      <c r="A522" s="8" t="s">
        <v>830</v>
      </c>
      <c r="B522" s="8"/>
    </row>
    <row r="523" ht="15.95" customHeight="true" spans="1:2">
      <c r="A523" s="8" t="s">
        <v>831</v>
      </c>
      <c r="B523" s="8"/>
    </row>
    <row r="524" ht="15.95" customHeight="true" spans="1:2">
      <c r="A524" s="8" t="s">
        <v>832</v>
      </c>
      <c r="B524" s="8"/>
    </row>
    <row r="525" ht="15.95" customHeight="true" spans="1:2">
      <c r="A525" s="8" t="s">
        <v>833</v>
      </c>
      <c r="B525" s="8">
        <v>92</v>
      </c>
    </row>
    <row r="526" ht="15.95" customHeight="true" spans="1:2">
      <c r="A526" s="8" t="s">
        <v>834</v>
      </c>
      <c r="B526" s="8">
        <v>60</v>
      </c>
    </row>
    <row r="527" ht="15.95" customHeight="true" spans="1:2">
      <c r="A527" s="8" t="s">
        <v>835</v>
      </c>
      <c r="B527" s="8">
        <v>1000</v>
      </c>
    </row>
    <row r="528" ht="15.95" customHeight="true" spans="1:2">
      <c r="A528" s="8" t="s">
        <v>836</v>
      </c>
      <c r="B528" s="8">
        <v>4116</v>
      </c>
    </row>
    <row r="529" ht="15.95" customHeight="true" spans="1:2">
      <c r="A529" s="8" t="s">
        <v>429</v>
      </c>
      <c r="B529" s="8">
        <v>943</v>
      </c>
    </row>
    <row r="530" ht="15.95" customHeight="true" spans="1:2">
      <c r="A530" s="8" t="s">
        <v>430</v>
      </c>
      <c r="B530" s="8"/>
    </row>
    <row r="531" ht="15.95" customHeight="true" spans="1:2">
      <c r="A531" s="8" t="s">
        <v>837</v>
      </c>
      <c r="B531" s="8">
        <v>572</v>
      </c>
    </row>
    <row r="532" ht="15.95" customHeight="true" spans="1:2">
      <c r="A532" s="8" t="s">
        <v>838</v>
      </c>
      <c r="B532" s="8">
        <v>646</v>
      </c>
    </row>
    <row r="533" ht="15.95" customHeight="true" spans="1:2">
      <c r="A533" s="8" t="s">
        <v>839</v>
      </c>
      <c r="B533" s="8"/>
    </row>
    <row r="534" ht="15.95" customHeight="true" spans="1:2">
      <c r="A534" s="8" t="s">
        <v>840</v>
      </c>
      <c r="B534" s="8"/>
    </row>
    <row r="535" ht="15.95" customHeight="true" spans="1:2">
      <c r="A535" s="8" t="s">
        <v>841</v>
      </c>
      <c r="B535" s="8"/>
    </row>
    <row r="536" ht="15.95" customHeight="true" spans="1:2">
      <c r="A536" s="8" t="s">
        <v>842</v>
      </c>
      <c r="B536" s="8">
        <v>1206</v>
      </c>
    </row>
    <row r="537" ht="15.95" customHeight="true" spans="1:2">
      <c r="A537" s="8" t="s">
        <v>843</v>
      </c>
      <c r="B537" s="8"/>
    </row>
    <row r="538" ht="15.95" customHeight="true" spans="1:2">
      <c r="A538" s="8" t="s">
        <v>844</v>
      </c>
      <c r="B538" s="8"/>
    </row>
    <row r="539" ht="15.95" customHeight="true" spans="1:2">
      <c r="A539" s="8" t="s">
        <v>845</v>
      </c>
      <c r="B539" s="8"/>
    </row>
    <row r="540" ht="15.95" customHeight="true" spans="1:2">
      <c r="A540" s="8" t="s">
        <v>846</v>
      </c>
      <c r="B540" s="8"/>
    </row>
    <row r="541" ht="15.95" customHeight="true" spans="1:2">
      <c r="A541" s="8" t="s">
        <v>847</v>
      </c>
      <c r="B541" s="8"/>
    </row>
    <row r="542" ht="15.95" customHeight="true" spans="1:2">
      <c r="A542" s="8" t="s">
        <v>848</v>
      </c>
      <c r="B542" s="8"/>
    </row>
    <row r="543" ht="15.95" customHeight="true" spans="1:2">
      <c r="A543" s="8" t="s">
        <v>849</v>
      </c>
      <c r="B543" s="8"/>
    </row>
    <row r="544" ht="15.95" customHeight="true" spans="1:2">
      <c r="A544" s="8" t="s">
        <v>850</v>
      </c>
      <c r="B544" s="8"/>
    </row>
    <row r="545" ht="15.95" customHeight="true" spans="1:2">
      <c r="A545" s="8" t="s">
        <v>851</v>
      </c>
      <c r="B545" s="8"/>
    </row>
    <row r="546" ht="15.95" customHeight="true" spans="1:2">
      <c r="A546" s="8" t="s">
        <v>852</v>
      </c>
      <c r="B546" s="8"/>
    </row>
    <row r="547" ht="15.95" customHeight="true" spans="1:2">
      <c r="A547" s="8" t="s">
        <v>853</v>
      </c>
      <c r="B547" s="8"/>
    </row>
    <row r="548" ht="15.95" customHeight="true" spans="1:2">
      <c r="A548" s="8" t="s">
        <v>854</v>
      </c>
      <c r="B548" s="8">
        <v>749</v>
      </c>
    </row>
    <row r="549" ht="15.95" customHeight="true" spans="1:2">
      <c r="A549" s="8" t="s">
        <v>855</v>
      </c>
      <c r="B549" s="8">
        <v>2477</v>
      </c>
    </row>
    <row r="550" ht="15.95" customHeight="true" spans="1:2">
      <c r="A550" s="8" t="s">
        <v>429</v>
      </c>
      <c r="B550" s="8">
        <v>548</v>
      </c>
    </row>
    <row r="551" ht="15.95" customHeight="true" spans="1:2">
      <c r="A551" s="8" t="s">
        <v>440</v>
      </c>
      <c r="B551" s="8">
        <v>266</v>
      </c>
    </row>
    <row r="552" ht="15.95" customHeight="true" spans="1:2">
      <c r="A552" s="8" t="s">
        <v>856</v>
      </c>
      <c r="B552" s="8"/>
    </row>
    <row r="553" ht="15.95" customHeight="true" spans="1:2">
      <c r="A553" s="8" t="s">
        <v>857</v>
      </c>
      <c r="B553" s="8">
        <v>1288</v>
      </c>
    </row>
    <row r="554" ht="15.95" customHeight="true" spans="1:2">
      <c r="A554" s="8" t="s">
        <v>858</v>
      </c>
      <c r="B554" s="8"/>
    </row>
    <row r="555" ht="15.95" customHeight="true" spans="1:2">
      <c r="A555" s="8" t="s">
        <v>859</v>
      </c>
      <c r="B555" s="8">
        <v>88</v>
      </c>
    </row>
    <row r="556" ht="15.95" customHeight="true" spans="1:2">
      <c r="A556" s="8" t="s">
        <v>860</v>
      </c>
      <c r="B556" s="8"/>
    </row>
    <row r="557" ht="15.95" customHeight="true" spans="1:2">
      <c r="A557" s="8" t="s">
        <v>861</v>
      </c>
      <c r="B557" s="8"/>
    </row>
    <row r="558" ht="15.95" customHeight="true" spans="1:2">
      <c r="A558" s="8" t="s">
        <v>862</v>
      </c>
      <c r="B558" s="8"/>
    </row>
    <row r="559" ht="15.95" customHeight="true" spans="1:2">
      <c r="A559" s="8" t="s">
        <v>863</v>
      </c>
      <c r="B559" s="8"/>
    </row>
    <row r="560" ht="15.95" customHeight="true" spans="1:2">
      <c r="A560" s="8" t="s">
        <v>864</v>
      </c>
      <c r="B560" s="8"/>
    </row>
    <row r="561" ht="15.95" customHeight="true" spans="1:2">
      <c r="A561" s="8" t="s">
        <v>865</v>
      </c>
      <c r="B561" s="8">
        <v>136</v>
      </c>
    </row>
    <row r="562" ht="15.95" customHeight="true" spans="1:2">
      <c r="A562" s="8" t="s">
        <v>866</v>
      </c>
      <c r="B562" s="8">
        <v>151</v>
      </c>
    </row>
    <row r="563" ht="15.95" customHeight="true" spans="1:2">
      <c r="A563" s="8" t="s">
        <v>867</v>
      </c>
      <c r="B563" s="8"/>
    </row>
    <row r="564" ht="15.95" customHeight="true" spans="1:2">
      <c r="A564" s="8" t="s">
        <v>850</v>
      </c>
      <c r="B564" s="8"/>
    </row>
    <row r="565" ht="15.95" customHeight="true" spans="1:2">
      <c r="A565" s="8" t="s">
        <v>868</v>
      </c>
      <c r="B565" s="8"/>
    </row>
    <row r="566" ht="15.95" customHeight="true" spans="1:2">
      <c r="A566" s="8" t="s">
        <v>869</v>
      </c>
      <c r="B566" s="8"/>
    </row>
    <row r="567" ht="15.95" customHeight="true" spans="1:2">
      <c r="A567" s="8" t="s">
        <v>870</v>
      </c>
      <c r="B567" s="8"/>
    </row>
    <row r="568" ht="15.95" customHeight="true" spans="1:2">
      <c r="A568" s="8" t="s">
        <v>871</v>
      </c>
      <c r="B568" s="8">
        <v>3071</v>
      </c>
    </row>
    <row r="569" ht="15.95" customHeight="true" spans="1:2">
      <c r="A569" s="8" t="s">
        <v>429</v>
      </c>
      <c r="B569" s="8"/>
    </row>
    <row r="570" ht="15.95" customHeight="true" spans="1:2">
      <c r="A570" s="8" t="s">
        <v>430</v>
      </c>
      <c r="B570" s="8"/>
    </row>
    <row r="571" ht="15.95" customHeight="true" spans="1:2">
      <c r="A571" s="8" t="s">
        <v>872</v>
      </c>
      <c r="B571" s="8"/>
    </row>
    <row r="572" ht="15.95" customHeight="true" spans="1:2">
      <c r="A572" s="8" t="s">
        <v>873</v>
      </c>
      <c r="B572" s="8"/>
    </row>
    <row r="573" ht="15.95" customHeight="true" spans="1:2">
      <c r="A573" s="8" t="s">
        <v>874</v>
      </c>
      <c r="B573" s="8">
        <v>61</v>
      </c>
    </row>
    <row r="574" ht="15.95" customHeight="true" spans="1:2">
      <c r="A574" s="8" t="s">
        <v>875</v>
      </c>
      <c r="B574" s="8">
        <v>3010</v>
      </c>
    </row>
    <row r="575" ht="15.95" customHeight="true" spans="1:2">
      <c r="A575" s="8" t="s">
        <v>876</v>
      </c>
      <c r="B575" s="8">
        <v>2205</v>
      </c>
    </row>
    <row r="576" ht="15.95" customHeight="true" spans="1:2">
      <c r="A576" s="8" t="s">
        <v>877</v>
      </c>
      <c r="B576" s="8">
        <v>2205</v>
      </c>
    </row>
    <row r="577" ht="15.95" customHeight="true" spans="1:2">
      <c r="A577" s="8" t="s">
        <v>878</v>
      </c>
      <c r="B577" s="8"/>
    </row>
    <row r="578" ht="15.95" customHeight="true" spans="1:2">
      <c r="A578" s="8" t="s">
        <v>879</v>
      </c>
      <c r="B578" s="8">
        <v>7017</v>
      </c>
    </row>
    <row r="579" ht="15.95" customHeight="true" spans="1:2">
      <c r="A579" s="8" t="s">
        <v>880</v>
      </c>
      <c r="B579" s="8">
        <v>1038</v>
      </c>
    </row>
    <row r="580" ht="15.95" customHeight="true" spans="1:2">
      <c r="A580" s="8" t="s">
        <v>881</v>
      </c>
      <c r="B580" s="8">
        <v>4710</v>
      </c>
    </row>
    <row r="581" ht="15.95" customHeight="true" spans="1:2">
      <c r="A581" s="8" t="s">
        <v>882</v>
      </c>
      <c r="B581" s="8">
        <v>1269</v>
      </c>
    </row>
    <row r="582" ht="15.95" customHeight="true" spans="1:2">
      <c r="A582" s="8" t="s">
        <v>883</v>
      </c>
      <c r="B582" s="8"/>
    </row>
    <row r="583" ht="15.95" customHeight="true" spans="1:2">
      <c r="A583" s="8" t="s">
        <v>884</v>
      </c>
      <c r="B583" s="8"/>
    </row>
    <row r="584" ht="15.95" customHeight="true" spans="1:2">
      <c r="A584" s="8" t="s">
        <v>885</v>
      </c>
      <c r="B584" s="8"/>
    </row>
    <row r="585" ht="15.95" customHeight="true" spans="1:2">
      <c r="A585" s="8" t="s">
        <v>886</v>
      </c>
      <c r="B585" s="8"/>
    </row>
    <row r="586" ht="15.95" customHeight="true" spans="1:2">
      <c r="A586" s="8" t="s">
        <v>887</v>
      </c>
      <c r="B586" s="8"/>
    </row>
    <row r="587" ht="15.95" customHeight="true" spans="1:2">
      <c r="A587" s="8" t="s">
        <v>888</v>
      </c>
      <c r="B587" s="8">
        <v>392</v>
      </c>
    </row>
    <row r="588" ht="15.95" customHeight="true" spans="1:2">
      <c r="A588" s="8" t="s">
        <v>889</v>
      </c>
      <c r="B588" s="8">
        <v>392</v>
      </c>
    </row>
    <row r="589" ht="15.95" customHeight="true" spans="1:2">
      <c r="A589" s="8" t="s">
        <v>890</v>
      </c>
      <c r="B589" s="8">
        <v>3445</v>
      </c>
    </row>
    <row r="590" ht="15.95" customHeight="true" spans="1:2">
      <c r="A590" s="8" t="s">
        <v>891</v>
      </c>
      <c r="B590" s="8">
        <v>2834</v>
      </c>
    </row>
    <row r="591" ht="15.95" customHeight="true" spans="1:2">
      <c r="A591" s="8" t="s">
        <v>429</v>
      </c>
      <c r="B591" s="8">
        <v>576</v>
      </c>
    </row>
    <row r="592" ht="15.95" customHeight="true" spans="1:2">
      <c r="A592" s="8" t="s">
        <v>430</v>
      </c>
      <c r="B592" s="8"/>
    </row>
    <row r="593" ht="15.95" customHeight="true" spans="1:2">
      <c r="A593" s="8" t="s">
        <v>892</v>
      </c>
      <c r="B593" s="8"/>
    </row>
    <row r="594" ht="15.95" customHeight="true" spans="1:2">
      <c r="A594" s="8" t="s">
        <v>893</v>
      </c>
      <c r="B594" s="8"/>
    </row>
    <row r="595" ht="15.95" customHeight="true" spans="1:2">
      <c r="A595" s="8" t="s">
        <v>894</v>
      </c>
      <c r="B595" s="8">
        <v>1117</v>
      </c>
    </row>
    <row r="596" ht="15.95" customHeight="true" spans="1:2">
      <c r="A596" s="8" t="s">
        <v>895</v>
      </c>
      <c r="B596" s="8"/>
    </row>
    <row r="597" ht="15.95" customHeight="true" spans="1:2">
      <c r="A597" s="8" t="s">
        <v>896</v>
      </c>
      <c r="B597" s="8"/>
    </row>
    <row r="598" ht="15.95" customHeight="true" spans="1:2">
      <c r="A598" s="8" t="s">
        <v>897</v>
      </c>
      <c r="B598" s="8"/>
    </row>
    <row r="599" ht="15.95" customHeight="true" spans="1:2">
      <c r="A599" s="8" t="s">
        <v>898</v>
      </c>
      <c r="B599" s="8"/>
    </row>
    <row r="600" ht="15.95" customHeight="true" spans="1:2">
      <c r="A600" s="8" t="s">
        <v>899</v>
      </c>
      <c r="B600" s="8"/>
    </row>
    <row r="601" ht="15.95" customHeight="true" spans="1:2">
      <c r="A601" s="8" t="s">
        <v>900</v>
      </c>
      <c r="B601" s="8"/>
    </row>
    <row r="602" ht="15.95" customHeight="true" spans="1:2">
      <c r="A602" s="8" t="s">
        <v>901</v>
      </c>
      <c r="B602" s="8"/>
    </row>
    <row r="603" ht="15.95" customHeight="true" spans="1:2">
      <c r="A603" s="8" t="s">
        <v>902</v>
      </c>
      <c r="B603" s="8"/>
    </row>
    <row r="604" ht="15.95" customHeight="true" spans="1:2">
      <c r="A604" s="8" t="s">
        <v>903</v>
      </c>
      <c r="B604" s="8"/>
    </row>
    <row r="605" ht="15.95" customHeight="true" spans="1:2">
      <c r="A605" s="8" t="s">
        <v>904</v>
      </c>
      <c r="B605" s="8">
        <v>1141</v>
      </c>
    </row>
    <row r="606" ht="15.95" customHeight="true" spans="1:2">
      <c r="A606" s="8" t="s">
        <v>905</v>
      </c>
      <c r="B606" s="8"/>
    </row>
    <row r="607" ht="15.95" customHeight="true" spans="1:2">
      <c r="A607" s="8" t="s">
        <v>906</v>
      </c>
      <c r="B607" s="8"/>
    </row>
    <row r="608" ht="15.95" customHeight="true" spans="1:2">
      <c r="A608" s="8" t="s">
        <v>907</v>
      </c>
      <c r="B608" s="8"/>
    </row>
    <row r="609" ht="15.95" customHeight="true" spans="1:2">
      <c r="A609" s="8" t="s">
        <v>908</v>
      </c>
      <c r="B609" s="8"/>
    </row>
    <row r="610" ht="15.95" customHeight="true" spans="1:2">
      <c r="A610" s="8" t="s">
        <v>909</v>
      </c>
      <c r="B610" s="8"/>
    </row>
    <row r="611" ht="15.95" customHeight="true" spans="1:2">
      <c r="A611" s="8" t="s">
        <v>910</v>
      </c>
      <c r="B611" s="8"/>
    </row>
    <row r="612" ht="15.95" customHeight="true" spans="1:2">
      <c r="A612" s="8" t="s">
        <v>911</v>
      </c>
      <c r="B612" s="8">
        <v>611</v>
      </c>
    </row>
    <row r="613" ht="15.95" customHeight="true" spans="1:2">
      <c r="A613" s="8" t="s">
        <v>912</v>
      </c>
      <c r="B613" s="8">
        <v>586</v>
      </c>
    </row>
    <row r="614" ht="15.95" customHeight="true" spans="1:2">
      <c r="A614" s="8" t="s">
        <v>913</v>
      </c>
      <c r="B614" s="8">
        <v>25</v>
      </c>
    </row>
    <row r="615" ht="15.95" customHeight="true" spans="1:2">
      <c r="A615" s="8" t="s">
        <v>914</v>
      </c>
      <c r="B615" s="8"/>
    </row>
    <row r="616" ht="15.95" customHeight="true" spans="1:2">
      <c r="A616" s="8" t="s">
        <v>915</v>
      </c>
      <c r="B616" s="8"/>
    </row>
    <row r="617" ht="15.95" customHeight="true" spans="1:2">
      <c r="A617" s="8" t="s">
        <v>916</v>
      </c>
      <c r="B617" s="8"/>
    </row>
    <row r="618" ht="15.95" customHeight="true" spans="1:2">
      <c r="A618" s="8" t="s">
        <v>917</v>
      </c>
      <c r="B618" s="8"/>
    </row>
    <row r="619" ht="15.95" customHeight="true" spans="1:2">
      <c r="A619" s="8" t="s">
        <v>918</v>
      </c>
      <c r="B619" s="8"/>
    </row>
    <row r="620" ht="15.95" customHeight="true" spans="1:2">
      <c r="A620" s="8" t="s">
        <v>919</v>
      </c>
      <c r="B620" s="8"/>
    </row>
    <row r="621" ht="15.95" customHeight="true" spans="1:2">
      <c r="A621" s="8" t="s">
        <v>920</v>
      </c>
      <c r="B621" s="8"/>
    </row>
    <row r="622" ht="15.95" customHeight="true" spans="1:2">
      <c r="A622" s="8" t="s">
        <v>921</v>
      </c>
      <c r="B622" s="8">
        <v>476</v>
      </c>
    </row>
    <row r="623" ht="15.95" customHeight="true" spans="1:2">
      <c r="A623" s="8" t="s">
        <v>922</v>
      </c>
      <c r="B623" s="8"/>
    </row>
    <row r="624" ht="15.95" customHeight="true" spans="1:2">
      <c r="A624" s="8" t="s">
        <v>429</v>
      </c>
      <c r="B624" s="8"/>
    </row>
    <row r="625" ht="15.95" customHeight="true" spans="1:2">
      <c r="A625" s="8" t="s">
        <v>923</v>
      </c>
      <c r="B625" s="8"/>
    </row>
    <row r="626" ht="15.95" customHeight="true" spans="1:2">
      <c r="A626" s="8" t="s">
        <v>924</v>
      </c>
      <c r="B626" s="8"/>
    </row>
    <row r="627" ht="15.95" customHeight="true" spans="1:2">
      <c r="A627" s="8" t="s">
        <v>925</v>
      </c>
      <c r="B627" s="8"/>
    </row>
    <row r="628" ht="15.95" customHeight="true" spans="1:2">
      <c r="A628" s="8" t="s">
        <v>926</v>
      </c>
      <c r="B628" s="8"/>
    </row>
    <row r="629" ht="15.95" customHeight="true" spans="1:2">
      <c r="A629" s="8" t="s">
        <v>927</v>
      </c>
      <c r="B629" s="8"/>
    </row>
    <row r="630" ht="15.95" customHeight="true" spans="1:2">
      <c r="A630" s="8" t="s">
        <v>429</v>
      </c>
      <c r="B630" s="8"/>
    </row>
    <row r="631" ht="15.95" customHeight="true" spans="1:2">
      <c r="A631" s="8" t="s">
        <v>430</v>
      </c>
      <c r="B631" s="8"/>
    </row>
    <row r="632" ht="15.95" customHeight="true" spans="1:2">
      <c r="A632" s="8" t="s">
        <v>928</v>
      </c>
      <c r="B632" s="8"/>
    </row>
    <row r="633" ht="15.95" customHeight="true" spans="1:2">
      <c r="A633" s="8" t="s">
        <v>929</v>
      </c>
      <c r="B633" s="8"/>
    </row>
    <row r="634" ht="15.95" customHeight="true" spans="1:2">
      <c r="A634" s="8" t="s">
        <v>930</v>
      </c>
      <c r="B634" s="8"/>
    </row>
    <row r="635" ht="15.95" customHeight="true" spans="1:2">
      <c r="A635" s="8" t="s">
        <v>931</v>
      </c>
      <c r="B635" s="8"/>
    </row>
    <row r="636" ht="15.95" customHeight="true" spans="1:2">
      <c r="A636" s="8" t="s">
        <v>932</v>
      </c>
      <c r="B636" s="8">
        <v>410</v>
      </c>
    </row>
    <row r="637" ht="15.95" customHeight="true" spans="1:2">
      <c r="A637" s="8" t="s">
        <v>429</v>
      </c>
      <c r="B637" s="8">
        <v>191</v>
      </c>
    </row>
    <row r="638" ht="15.95" customHeight="true" spans="1:2">
      <c r="A638" s="8" t="s">
        <v>430</v>
      </c>
      <c r="B638" s="8"/>
    </row>
    <row r="639" ht="15.95" customHeight="true" spans="1:2">
      <c r="A639" s="8" t="s">
        <v>933</v>
      </c>
      <c r="B639" s="8">
        <v>19</v>
      </c>
    </row>
    <row r="640" ht="15.95" customHeight="true" spans="1:2">
      <c r="A640" s="8" t="s">
        <v>934</v>
      </c>
      <c r="B640" s="8"/>
    </row>
    <row r="641" ht="15.95" customHeight="true" spans="1:2">
      <c r="A641" s="8" t="s">
        <v>935</v>
      </c>
      <c r="B641" s="8"/>
    </row>
    <row r="642" ht="15.95" customHeight="true" spans="1:2">
      <c r="A642" s="8" t="s">
        <v>936</v>
      </c>
      <c r="B642" s="8">
        <v>200</v>
      </c>
    </row>
    <row r="643" ht="15.95" customHeight="true" spans="1:2">
      <c r="A643" s="8" t="s">
        <v>937</v>
      </c>
      <c r="B643" s="8">
        <v>66</v>
      </c>
    </row>
    <row r="644" ht="15.95" customHeight="true" spans="1:2">
      <c r="A644" s="8" t="s">
        <v>429</v>
      </c>
      <c r="B644" s="8">
        <v>66</v>
      </c>
    </row>
    <row r="645" ht="15.95" customHeight="true" spans="1:2">
      <c r="A645" s="8" t="s">
        <v>430</v>
      </c>
      <c r="B645" s="8"/>
    </row>
    <row r="646" ht="15.95" customHeight="true" spans="1:2">
      <c r="A646" s="8" t="s">
        <v>938</v>
      </c>
      <c r="B646" s="8"/>
    </row>
    <row r="647" ht="15.95" customHeight="true" spans="1:2">
      <c r="A647" s="8" t="s">
        <v>939</v>
      </c>
      <c r="B647" s="8"/>
    </row>
    <row r="648" ht="15.95" customHeight="true" spans="1:2">
      <c r="A648" s="8" t="s">
        <v>940</v>
      </c>
      <c r="B648" s="8"/>
    </row>
    <row r="649" ht="15.95" customHeight="true" spans="1:2">
      <c r="A649" s="8" t="s">
        <v>941</v>
      </c>
      <c r="B649" s="8"/>
    </row>
    <row r="650" ht="15.95" customHeight="true" spans="1:2">
      <c r="A650" s="8" t="s">
        <v>942</v>
      </c>
      <c r="B650" s="8"/>
    </row>
    <row r="651" ht="15.95" customHeight="true" spans="1:2">
      <c r="A651" s="8" t="s">
        <v>943</v>
      </c>
      <c r="B651" s="8"/>
    </row>
    <row r="652" ht="15.95" customHeight="true" spans="1:2">
      <c r="A652" s="8" t="s">
        <v>944</v>
      </c>
      <c r="B652" s="8"/>
    </row>
    <row r="653" ht="15.95" customHeight="true" spans="1:2">
      <c r="A653" s="8" t="s">
        <v>945</v>
      </c>
      <c r="B653" s="8">
        <v>877</v>
      </c>
    </row>
    <row r="654" ht="15.95" customHeight="true" spans="1:2">
      <c r="A654" s="8" t="s">
        <v>946</v>
      </c>
      <c r="B654" s="8">
        <v>143</v>
      </c>
    </row>
    <row r="655" ht="15.95" customHeight="true" spans="1:2">
      <c r="A655" s="8" t="s">
        <v>429</v>
      </c>
      <c r="B655" s="8">
        <v>143</v>
      </c>
    </row>
    <row r="656" ht="15.95" customHeight="true" spans="1:2">
      <c r="A656" s="8" t="s">
        <v>947</v>
      </c>
      <c r="B656" s="8"/>
    </row>
    <row r="657" ht="15.95" customHeight="true" spans="1:2">
      <c r="A657" s="8" t="s">
        <v>948</v>
      </c>
      <c r="B657" s="8">
        <v>726</v>
      </c>
    </row>
    <row r="658" ht="15.95" customHeight="true" spans="1:2">
      <c r="A658" s="8" t="s">
        <v>429</v>
      </c>
      <c r="B658" s="8">
        <v>479</v>
      </c>
    </row>
    <row r="659" ht="15.95" customHeight="true" spans="1:2">
      <c r="A659" s="8" t="s">
        <v>430</v>
      </c>
      <c r="B659" s="8"/>
    </row>
    <row r="660" ht="15.95" customHeight="true" spans="1:2">
      <c r="A660" s="8" t="s">
        <v>440</v>
      </c>
      <c r="B660" s="8"/>
    </row>
    <row r="661" ht="15.95" customHeight="true" spans="1:2">
      <c r="A661" s="8" t="s">
        <v>949</v>
      </c>
      <c r="B661" s="8">
        <v>247</v>
      </c>
    </row>
    <row r="662" ht="15.95" customHeight="true" spans="1:2">
      <c r="A662" s="8" t="s">
        <v>950</v>
      </c>
      <c r="B662" s="8"/>
    </row>
    <row r="663" ht="15.95" customHeight="true" spans="1:2">
      <c r="A663" s="8" t="s">
        <v>951</v>
      </c>
      <c r="B663" s="8">
        <v>8</v>
      </c>
    </row>
    <row r="664" ht="15.95" customHeight="true" spans="1:2">
      <c r="A664" s="8" t="s">
        <v>952</v>
      </c>
      <c r="B664" s="8">
        <v>8</v>
      </c>
    </row>
    <row r="665" ht="15.95" customHeight="true" spans="1:2">
      <c r="A665" s="8" t="s">
        <v>953</v>
      </c>
      <c r="B665" s="8"/>
    </row>
    <row r="666" ht="15.95" customHeight="true" spans="1:2">
      <c r="A666" s="8" t="s">
        <v>954</v>
      </c>
      <c r="B666" s="8"/>
    </row>
    <row r="667" ht="15.95" customHeight="true" spans="1:2">
      <c r="A667" s="8" t="s">
        <v>955</v>
      </c>
      <c r="B667" s="8"/>
    </row>
    <row r="668" ht="15.95" customHeight="true" spans="1:2">
      <c r="A668" s="8" t="s">
        <v>956</v>
      </c>
      <c r="B668" s="8"/>
    </row>
    <row r="669" ht="15.95" customHeight="true" spans="1:2">
      <c r="A669" s="8" t="s">
        <v>957</v>
      </c>
      <c r="B669" s="8"/>
    </row>
    <row r="670" ht="15.95" customHeight="true" spans="1:2">
      <c r="A670" s="8" t="s">
        <v>429</v>
      </c>
      <c r="B670" s="8"/>
    </row>
    <row r="671" ht="15.95" customHeight="true" spans="1:2">
      <c r="A671" s="8" t="s">
        <v>430</v>
      </c>
      <c r="B671" s="8"/>
    </row>
    <row r="672" ht="15.95" customHeight="true" spans="1:2">
      <c r="A672" s="8" t="s">
        <v>958</v>
      </c>
      <c r="B672" s="8"/>
    </row>
    <row r="673" ht="15.95" customHeight="true" spans="1:2">
      <c r="A673" s="8" t="s">
        <v>959</v>
      </c>
      <c r="B673" s="8"/>
    </row>
    <row r="674" ht="15.95" customHeight="true" spans="1:2">
      <c r="A674" s="8" t="s">
        <v>960</v>
      </c>
      <c r="B674" s="8"/>
    </row>
    <row r="675" ht="15.95" customHeight="true" spans="1:2">
      <c r="A675" s="8" t="s">
        <v>961</v>
      </c>
      <c r="B675" s="8"/>
    </row>
    <row r="676" ht="15.95" customHeight="true" spans="1:2">
      <c r="A676" s="8" t="s">
        <v>962</v>
      </c>
      <c r="B676" s="8"/>
    </row>
    <row r="677" ht="15.95" customHeight="true" spans="1:2">
      <c r="A677" s="8" t="s">
        <v>963</v>
      </c>
      <c r="B677" s="8">
        <v>1887</v>
      </c>
    </row>
    <row r="678" ht="15.95" customHeight="true" spans="1:2">
      <c r="A678" s="8" t="s">
        <v>964</v>
      </c>
      <c r="B678" s="8">
        <v>1798</v>
      </c>
    </row>
    <row r="679" ht="15.95" customHeight="true" spans="1:2">
      <c r="A679" s="8" t="s">
        <v>429</v>
      </c>
      <c r="B679" s="8">
        <v>1144</v>
      </c>
    </row>
    <row r="680" ht="15.95" customHeight="true" spans="1:2">
      <c r="A680" s="8" t="s">
        <v>440</v>
      </c>
      <c r="B680" s="8"/>
    </row>
    <row r="681" ht="15.95" customHeight="true" spans="1:2">
      <c r="A681" s="8" t="s">
        <v>965</v>
      </c>
      <c r="B681" s="8">
        <v>46</v>
      </c>
    </row>
    <row r="682" ht="15.95" customHeight="true" spans="1:2">
      <c r="A682" s="8" t="s">
        <v>966</v>
      </c>
      <c r="B682" s="8"/>
    </row>
    <row r="683" ht="15.95" customHeight="true" spans="1:2">
      <c r="A683" s="8" t="s">
        <v>967</v>
      </c>
      <c r="B683" s="8">
        <v>32</v>
      </c>
    </row>
    <row r="684" ht="15.95" customHeight="true" spans="1:2">
      <c r="A684" s="8" t="s">
        <v>968</v>
      </c>
      <c r="B684" s="8"/>
    </row>
    <row r="685" ht="15.95" customHeight="true" spans="1:2">
      <c r="A685" s="8" t="s">
        <v>969</v>
      </c>
      <c r="B685" s="8"/>
    </row>
    <row r="686" ht="15.95" customHeight="true" spans="1:2">
      <c r="A686" s="8" t="s">
        <v>970</v>
      </c>
      <c r="B686" s="8">
        <v>125</v>
      </c>
    </row>
    <row r="687" ht="15.95" customHeight="true" spans="1:2">
      <c r="A687" s="8" t="s">
        <v>971</v>
      </c>
      <c r="B687" s="8"/>
    </row>
    <row r="688" ht="15.95" customHeight="true" spans="1:2">
      <c r="A688" s="8" t="s">
        <v>972</v>
      </c>
      <c r="B688" s="8">
        <v>80</v>
      </c>
    </row>
    <row r="689" ht="15.95" customHeight="true" spans="1:2">
      <c r="A689" s="8" t="s">
        <v>973</v>
      </c>
      <c r="B689" s="8"/>
    </row>
    <row r="690" ht="15.95" customHeight="true" spans="1:2">
      <c r="A690" s="8" t="s">
        <v>974</v>
      </c>
      <c r="B690" s="8"/>
    </row>
    <row r="691" ht="15.95" customHeight="true" spans="1:2">
      <c r="A691" s="8" t="s">
        <v>975</v>
      </c>
      <c r="B691" s="8"/>
    </row>
    <row r="692" ht="15.95" customHeight="true" spans="1:2">
      <c r="A692" s="8" t="s">
        <v>976</v>
      </c>
      <c r="B692" s="8"/>
    </row>
    <row r="693" ht="15.95" customHeight="true" spans="1:2">
      <c r="A693" s="8" t="s">
        <v>437</v>
      </c>
      <c r="B693" s="8">
        <v>329</v>
      </c>
    </row>
    <row r="694" ht="15.95" customHeight="true" spans="1:2">
      <c r="A694" s="8" t="s">
        <v>977</v>
      </c>
      <c r="B694" s="8">
        <v>42</v>
      </c>
    </row>
    <row r="695" ht="15.95" customHeight="true" spans="1:2">
      <c r="A695" s="8" t="s">
        <v>978</v>
      </c>
      <c r="B695" s="8"/>
    </row>
    <row r="696" ht="15.95" customHeight="true" spans="1:2">
      <c r="A696" s="8" t="s">
        <v>429</v>
      </c>
      <c r="B696" s="8"/>
    </row>
    <row r="697" ht="15.95" customHeight="true" spans="1:2">
      <c r="A697" s="8" t="s">
        <v>979</v>
      </c>
      <c r="B697" s="8"/>
    </row>
    <row r="698" ht="15.95" customHeight="true" spans="1:2">
      <c r="A698" s="8" t="s">
        <v>980</v>
      </c>
      <c r="B698" s="8"/>
    </row>
    <row r="699" ht="15.95" customHeight="true" spans="1:2">
      <c r="A699" s="8" t="s">
        <v>981</v>
      </c>
      <c r="B699" s="8"/>
    </row>
    <row r="700" ht="15.95" customHeight="true" spans="1:2">
      <c r="A700" s="8" t="s">
        <v>982</v>
      </c>
      <c r="B700" s="8"/>
    </row>
    <row r="701" ht="15.95" customHeight="true" spans="1:2">
      <c r="A701" s="8" t="s">
        <v>983</v>
      </c>
      <c r="B701" s="8"/>
    </row>
    <row r="702" ht="15.95" customHeight="true" spans="1:2">
      <c r="A702" s="8" t="s">
        <v>437</v>
      </c>
      <c r="B702" s="8"/>
    </row>
    <row r="703" ht="15.95" customHeight="true" spans="1:2">
      <c r="A703" s="8" t="s">
        <v>984</v>
      </c>
      <c r="B703" s="8"/>
    </row>
    <row r="704" ht="15.95" customHeight="true" spans="1:2">
      <c r="A704" s="8" t="s">
        <v>985</v>
      </c>
      <c r="B704" s="8"/>
    </row>
    <row r="705" ht="15.95" customHeight="true" spans="1:2">
      <c r="A705" s="8" t="s">
        <v>429</v>
      </c>
      <c r="B705" s="8"/>
    </row>
    <row r="706" ht="15.95" customHeight="true" spans="1:2">
      <c r="A706" s="8" t="s">
        <v>986</v>
      </c>
      <c r="B706" s="8"/>
    </row>
    <row r="707" ht="15.95" customHeight="true" spans="1:2">
      <c r="A707" s="8" t="s">
        <v>987</v>
      </c>
      <c r="B707" s="8"/>
    </row>
    <row r="708" ht="15.95" customHeight="true" spans="1:2">
      <c r="A708" s="8" t="s">
        <v>988</v>
      </c>
      <c r="B708" s="8"/>
    </row>
    <row r="709" ht="15.95" customHeight="true" spans="1:2">
      <c r="A709" s="8" t="s">
        <v>989</v>
      </c>
      <c r="B709" s="8"/>
    </row>
    <row r="710" ht="15.95" customHeight="true" spans="1:2">
      <c r="A710" s="8" t="s">
        <v>990</v>
      </c>
      <c r="B710" s="8"/>
    </row>
    <row r="711" ht="15.95" customHeight="true" spans="1:2">
      <c r="A711" s="8" t="s">
        <v>991</v>
      </c>
      <c r="B711" s="8"/>
    </row>
    <row r="712" ht="15.95" customHeight="true" spans="1:2">
      <c r="A712" s="8" t="s">
        <v>992</v>
      </c>
      <c r="B712" s="8"/>
    </row>
    <row r="713" ht="15.95" customHeight="true" spans="1:2">
      <c r="A713" s="8" t="s">
        <v>993</v>
      </c>
      <c r="B713" s="8">
        <v>89</v>
      </c>
    </row>
    <row r="714" ht="15.95" customHeight="true" spans="1:2">
      <c r="A714" s="8" t="s">
        <v>429</v>
      </c>
      <c r="B714" s="8"/>
    </row>
    <row r="715" ht="15.95" customHeight="true" spans="1:2">
      <c r="A715" s="8" t="s">
        <v>430</v>
      </c>
      <c r="B715" s="8"/>
    </row>
    <row r="716" ht="15.95" customHeight="true" spans="1:2">
      <c r="A716" s="8" t="s">
        <v>994</v>
      </c>
      <c r="B716" s="8">
        <v>43</v>
      </c>
    </row>
    <row r="717" ht="15.95" customHeight="true" spans="1:2">
      <c r="A717" s="8" t="s">
        <v>995</v>
      </c>
      <c r="B717" s="8"/>
    </row>
    <row r="718" ht="15.95" customHeight="true" spans="1:2">
      <c r="A718" s="8" t="s">
        <v>996</v>
      </c>
      <c r="B718" s="8"/>
    </row>
    <row r="719" ht="15.95" customHeight="true" spans="1:2">
      <c r="A719" s="8" t="s">
        <v>997</v>
      </c>
      <c r="B719" s="8"/>
    </row>
    <row r="720" ht="15.95" customHeight="true" spans="1:2">
      <c r="A720" s="8" t="s">
        <v>998</v>
      </c>
      <c r="B720" s="8"/>
    </row>
    <row r="721" ht="15.95" customHeight="true" spans="1:2">
      <c r="A721" s="8" t="s">
        <v>999</v>
      </c>
      <c r="B721" s="8"/>
    </row>
    <row r="722" ht="15.95" customHeight="true" spans="1:2">
      <c r="A722" s="8" t="s">
        <v>1000</v>
      </c>
      <c r="B722" s="8">
        <v>46</v>
      </c>
    </row>
    <row r="723" ht="15.95" customHeight="true" spans="1:2">
      <c r="A723" s="8" t="s">
        <v>1001</v>
      </c>
      <c r="B723" s="8">
        <v>32635</v>
      </c>
    </row>
    <row r="724" ht="15.95" customHeight="true" spans="1:2">
      <c r="A724" s="8" t="s">
        <v>1002</v>
      </c>
      <c r="B724" s="8">
        <v>535</v>
      </c>
    </row>
    <row r="725" s="23" customFormat="true" ht="15.95" customHeight="true" spans="1:2">
      <c r="A725" s="24" t="s">
        <v>1003</v>
      </c>
      <c r="B725" s="24">
        <v>132</v>
      </c>
    </row>
    <row r="726" ht="15.95" customHeight="true" spans="1:2">
      <c r="A726" s="8" t="s">
        <v>1004</v>
      </c>
      <c r="B726" s="8"/>
    </row>
    <row r="727" ht="15.95" customHeight="true" spans="1:2">
      <c r="A727" s="8" t="s">
        <v>1005</v>
      </c>
      <c r="B727" s="8">
        <v>403</v>
      </c>
    </row>
    <row r="728" ht="15.95" customHeight="true" spans="1:2">
      <c r="A728" s="8" t="s">
        <v>1006</v>
      </c>
      <c r="B728" s="8"/>
    </row>
    <row r="729" s="23" customFormat="true" ht="15.95" customHeight="true" spans="1:2">
      <c r="A729" s="24" t="s">
        <v>1007</v>
      </c>
      <c r="B729" s="24">
        <v>32100</v>
      </c>
    </row>
    <row r="730" ht="15.95" customHeight="true" spans="1:2">
      <c r="A730" s="8" t="s">
        <v>1008</v>
      </c>
      <c r="B730" s="8">
        <v>32100</v>
      </c>
    </row>
    <row r="731" ht="15.95" customHeight="true" spans="1:2">
      <c r="A731" s="8" t="s">
        <v>1009</v>
      </c>
      <c r="B731" s="8"/>
    </row>
    <row r="732" ht="15.95" customHeight="true" spans="1:2">
      <c r="A732" s="8" t="s">
        <v>1010</v>
      </c>
      <c r="B732" s="8"/>
    </row>
    <row r="733" ht="15.95" customHeight="true" spans="1:2">
      <c r="A733" s="8" t="s">
        <v>1011</v>
      </c>
      <c r="B733" s="8">
        <v>1126</v>
      </c>
    </row>
    <row r="734" ht="15.95" customHeight="true" spans="1:2">
      <c r="A734" s="8" t="s">
        <v>1012</v>
      </c>
      <c r="B734" s="8">
        <v>1126</v>
      </c>
    </row>
    <row r="735" ht="15.95" customHeight="true" spans="1:2">
      <c r="A735" s="8" t="s">
        <v>429</v>
      </c>
      <c r="B735" s="8">
        <v>89</v>
      </c>
    </row>
    <row r="736" ht="15.95" customHeight="true" spans="1:2">
      <c r="A736" s="8" t="s">
        <v>1013</v>
      </c>
      <c r="B736" s="8"/>
    </row>
    <row r="737" ht="15.95" customHeight="true" spans="1:2">
      <c r="A737" s="8" t="s">
        <v>1014</v>
      </c>
      <c r="B737" s="8"/>
    </row>
    <row r="738" ht="15.95" customHeight="true" spans="1:2">
      <c r="A738" s="8" t="s">
        <v>1015</v>
      </c>
      <c r="B738" s="8">
        <v>1030</v>
      </c>
    </row>
    <row r="739" ht="15.95" customHeight="true" spans="1:2">
      <c r="A739" s="8" t="s">
        <v>1016</v>
      </c>
      <c r="B739" s="8">
        <v>7</v>
      </c>
    </row>
    <row r="740" ht="15.95" customHeight="true" spans="1:2">
      <c r="A740" s="8" t="s">
        <v>1017</v>
      </c>
      <c r="B740" s="8"/>
    </row>
    <row r="741" ht="15.95" customHeight="true" spans="1:2">
      <c r="A741" s="8" t="s">
        <v>1018</v>
      </c>
      <c r="B741" s="8"/>
    </row>
    <row r="742" ht="15.95" customHeight="true" spans="1:2">
      <c r="A742" s="8" t="s">
        <v>1019</v>
      </c>
      <c r="B742" s="8"/>
    </row>
    <row r="743" ht="15.95" customHeight="true" spans="1:2">
      <c r="A743" s="8" t="s">
        <v>1020</v>
      </c>
      <c r="B743" s="8"/>
    </row>
    <row r="744" ht="15.95" customHeight="true" spans="1:2">
      <c r="A744" s="8" t="s">
        <v>1021</v>
      </c>
      <c r="B744" s="8"/>
    </row>
    <row r="745" ht="15.95" customHeight="true" spans="1:2">
      <c r="A745" s="8" t="s">
        <v>1022</v>
      </c>
      <c r="B745" s="8"/>
    </row>
    <row r="746" ht="15.95" customHeight="true" spans="1:2">
      <c r="A746" s="8" t="s">
        <v>1023</v>
      </c>
      <c r="B746" s="8"/>
    </row>
    <row r="747" ht="15.95" customHeight="true" spans="1:2">
      <c r="A747" s="8" t="s">
        <v>1024</v>
      </c>
      <c r="B747" s="8"/>
    </row>
    <row r="748" ht="15.95" customHeight="true" spans="1:2">
      <c r="A748" s="8" t="s">
        <v>1025</v>
      </c>
      <c r="B748" s="8"/>
    </row>
    <row r="749" ht="15.95" customHeight="true" spans="1:2">
      <c r="A749" s="8" t="s">
        <v>411</v>
      </c>
      <c r="B749" s="8">
        <v>28283</v>
      </c>
    </row>
    <row r="750" ht="15.95" customHeight="true" spans="1:2">
      <c r="A750" s="8" t="s">
        <v>1026</v>
      </c>
      <c r="B750" s="8">
        <v>6000</v>
      </c>
    </row>
    <row r="751" ht="15.95" customHeight="true" spans="1:2">
      <c r="A751" s="8" t="s">
        <v>1027</v>
      </c>
      <c r="B751" s="8">
        <v>22283</v>
      </c>
    </row>
    <row r="752" ht="15.95" customHeight="true" spans="1:2">
      <c r="A752" s="8" t="s">
        <v>1028</v>
      </c>
      <c r="B752" s="8">
        <v>22283</v>
      </c>
    </row>
    <row r="753" ht="15.95" customHeight="true" spans="1:2">
      <c r="A753" s="8" t="s">
        <v>1029</v>
      </c>
      <c r="B753" s="8">
        <v>8900</v>
      </c>
    </row>
    <row r="754" ht="15.95" customHeight="true" spans="1:2">
      <c r="A754" s="8" t="s">
        <v>1030</v>
      </c>
      <c r="B754" s="8">
        <v>4481</v>
      </c>
    </row>
    <row r="755" ht="15.95" customHeight="true" spans="1:2">
      <c r="A755" s="8" t="s">
        <v>1031</v>
      </c>
      <c r="B755" s="8">
        <v>4481</v>
      </c>
    </row>
    <row r="756" ht="15.95" customHeight="true" spans="1:1">
      <c r="A756" t="s">
        <v>389</v>
      </c>
    </row>
  </sheetData>
  <sheetProtection formatCells="0" formatColumns="0" formatRows="0"/>
  <autoFilter ref="A4:B756">
    <extLst/>
  </autoFilter>
  <mergeCells count="2">
    <mergeCell ref="A2:B2"/>
    <mergeCell ref="A756:B756"/>
  </mergeCells>
  <printOptions horizontalCentered="true"/>
  <pageMargins left="0.75" right="0.55" top="0.79" bottom="0.98" header="0.51" footer="0.51"/>
  <pageSetup paperSize="9" fitToHeight="0" orientation="portrait" blackAndWhite="true" horizontalDpi="600" verticalDpi="600"/>
  <headerFooter alignWithMargins="0">
    <evenFooter>&amp;L—&amp;P—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政府预算公开模板</vt:lpstr>
      <vt:lpstr>目录 (全) (2)</vt:lpstr>
      <vt:lpstr>目录 (全) (3)</vt:lpstr>
      <vt:lpstr>目录 (人大)</vt:lpstr>
      <vt:lpstr>目录 (全) (4)</vt:lpstr>
      <vt:lpstr>目录</vt:lpstr>
      <vt:lpstr>表1</vt:lpstr>
      <vt:lpstr>表2</vt:lpstr>
      <vt:lpstr>表3</vt:lpstr>
      <vt:lpstr>表3说明</vt:lpstr>
      <vt:lpstr>表4</vt:lpstr>
      <vt:lpstr>表17（原表15）</vt:lpstr>
      <vt:lpstr>表18 -1</vt:lpstr>
      <vt:lpstr>表18 -1 (2)</vt:lpstr>
      <vt:lpstr>表18 -1 (3)</vt:lpstr>
      <vt:lpstr>表4说明-1</vt:lpstr>
      <vt:lpstr>表4说明-2</vt:lpstr>
      <vt:lpstr>表5说明</vt:lpstr>
      <vt:lpstr>表5</vt:lpstr>
      <vt:lpstr>表6</vt:lpstr>
      <vt:lpstr>表7</vt:lpstr>
      <vt:lpstr>表8</vt:lpstr>
      <vt:lpstr>表9</vt:lpstr>
      <vt:lpstr>表39-1</vt:lpstr>
      <vt:lpstr>表39-1 (2)</vt:lpstr>
      <vt:lpstr>表39-1 (3)</vt:lpstr>
      <vt:lpstr>表10</vt:lpstr>
      <vt:lpstr>表11</vt:lpstr>
      <vt:lpstr>表12</vt:lpstr>
      <vt:lpstr>表13</vt:lpstr>
      <vt:lpstr>表14</vt:lpstr>
      <vt:lpstr>表15</vt:lpstr>
      <vt:lpstr>表78（专项）</vt:lpstr>
      <vt:lpstr>表79（计划）</vt:lpstr>
      <vt:lpstr>Sheet6</vt:lpstr>
      <vt:lpstr>表20（原18）</vt:lpstr>
      <vt:lpstr>表21（原19）</vt:lpstr>
      <vt:lpstr>表22(原20）</vt:lpstr>
      <vt:lpstr>名词解释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user1</cp:lastModifiedBy>
  <dcterms:created xsi:type="dcterms:W3CDTF">1996-12-17T09:32:00Z</dcterms:created>
  <cp:lastPrinted>2018-01-12T18:17:00Z</cp:lastPrinted>
  <dcterms:modified xsi:type="dcterms:W3CDTF">2025-01-17T11:04:51Z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